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8090" activeTab="2"/>
  </bookViews>
  <sheets>
    <sheet name="春" sheetId="1" r:id="rId1"/>
    <sheet name="収入" sheetId="2" r:id="rId2"/>
    <sheet name="春印刷費から" sheetId="3" r:id="rId3"/>
    <sheet name="春競技費" sheetId="4" r:id="rId4"/>
    <sheet name="通信費など" sheetId="5" r:id="rId5"/>
    <sheet name="競技役員費" sheetId="6" r:id="rId6"/>
  </sheets>
  <definedNames>
    <definedName name="_xlnm.Print_Area" localSheetId="5">'競技役員費'!$A$1:$G$52</definedName>
    <definedName name="_xlnm.Print_Area" localSheetId="1">'収入'!$A$1:$I$21</definedName>
    <definedName name="_xlnm.Print_Area" localSheetId="3">'春競技費'!$A$1:$F$47</definedName>
    <definedName name="_xlnm.Print_Area" localSheetId="4">'通信費など'!$A$1:$H$62</definedName>
  </definedNames>
  <calcPr fullCalcOnLoad="1"/>
</workbook>
</file>

<file path=xl/sharedStrings.xml><?xml version="1.0" encoding="utf-8"?>
<sst xmlns="http://schemas.openxmlformats.org/spreadsheetml/2006/main" count="377" uniqueCount="215">
  <si>
    <t>＜収入の部＞</t>
  </si>
  <si>
    <t>費目</t>
  </si>
  <si>
    <t>予算額</t>
  </si>
  <si>
    <t>決算額</t>
  </si>
  <si>
    <t>増減差引</t>
  </si>
  <si>
    <t>備考</t>
  </si>
  <si>
    <t>参加料</t>
  </si>
  <si>
    <t>パンフレット販売料</t>
  </si>
  <si>
    <t>パンフレット売上高</t>
  </si>
  <si>
    <t>広告料</t>
  </si>
  <si>
    <t>雑収入</t>
  </si>
  <si>
    <t>ボール代－ボール購入料金</t>
  </si>
  <si>
    <t>合計</t>
  </si>
  <si>
    <t>＜支出の部＞</t>
  </si>
  <si>
    <t>印刷費</t>
  </si>
  <si>
    <t>パンフレット代金</t>
  </si>
  <si>
    <t>会場費</t>
  </si>
  <si>
    <t>体育館代金、ラインテープ代金</t>
  </si>
  <si>
    <t>役員費</t>
  </si>
  <si>
    <t>役員諸費</t>
  </si>
  <si>
    <t>審判費</t>
  </si>
  <si>
    <t>審判員手当</t>
  </si>
  <si>
    <t>審判旅費</t>
  </si>
  <si>
    <t>競技役員費</t>
  </si>
  <si>
    <t>表彰費</t>
  </si>
  <si>
    <t>メダル・カップ・レプリカ等代金</t>
  </si>
  <si>
    <t>会議費</t>
  </si>
  <si>
    <t>通信費</t>
  </si>
  <si>
    <t>郵送代、ファックス代金</t>
  </si>
  <si>
    <t>消耗品費</t>
  </si>
  <si>
    <t>予備費</t>
  </si>
  <si>
    <t>収支差引</t>
  </si>
  <si>
    <t>関西学生ハンドボール連盟</t>
  </si>
  <si>
    <t>収入</t>
  </si>
  <si>
    <t>オムロン</t>
  </si>
  <si>
    <t>スポーツタイガー</t>
  </si>
  <si>
    <t>賃貸住宅センター</t>
  </si>
  <si>
    <t>審判氏名</t>
  </si>
  <si>
    <t>担当試合数</t>
  </si>
  <si>
    <t>金額</t>
  </si>
  <si>
    <t>日付</t>
  </si>
  <si>
    <t>氏名</t>
  </si>
  <si>
    <t>試合数</t>
  </si>
  <si>
    <t>支出</t>
  </si>
  <si>
    <t>寺内</t>
  </si>
  <si>
    <t>合計</t>
  </si>
  <si>
    <t>佐藤</t>
  </si>
  <si>
    <t>広告費</t>
  </si>
  <si>
    <t>日刊スポーツ掲載料</t>
  </si>
  <si>
    <t>日付</t>
  </si>
  <si>
    <t>広告費</t>
  </si>
  <si>
    <t>郵送</t>
  </si>
  <si>
    <t>FAX</t>
  </si>
  <si>
    <t>委員長</t>
  </si>
  <si>
    <t>電話代</t>
  </si>
  <si>
    <t>競技</t>
  </si>
  <si>
    <t>財務</t>
  </si>
  <si>
    <t>審判</t>
  </si>
  <si>
    <t>書記</t>
  </si>
  <si>
    <t>森</t>
  </si>
  <si>
    <t>学連会議会場費</t>
  </si>
  <si>
    <t>守本</t>
  </si>
  <si>
    <t>中川</t>
  </si>
  <si>
    <t>松木</t>
  </si>
  <si>
    <t>井上</t>
  </si>
  <si>
    <t>電話代</t>
  </si>
  <si>
    <t>広報</t>
  </si>
  <si>
    <t>明石</t>
  </si>
  <si>
    <t>前田通商</t>
  </si>
  <si>
    <t>春リーグ前学連会議</t>
  </si>
  <si>
    <t>春リーグ開会式</t>
  </si>
  <si>
    <t>泉原</t>
  </si>
  <si>
    <t>田中</t>
  </si>
  <si>
    <t xml:space="preserve">パンフレット掲載広告料 </t>
  </si>
  <si>
    <t>予備費</t>
  </si>
  <si>
    <t>春リーグ閉会式</t>
  </si>
  <si>
    <t>ミズノ</t>
  </si>
  <si>
    <t>京王観光</t>
  </si>
  <si>
    <t>エスエスケイ</t>
  </si>
  <si>
    <t>日数</t>
  </si>
  <si>
    <t>西畑</t>
  </si>
  <si>
    <t>下川</t>
  </si>
  <si>
    <t>小西</t>
  </si>
  <si>
    <t>浅井</t>
  </si>
  <si>
    <t>上田</t>
  </si>
  <si>
    <t>山本</t>
  </si>
  <si>
    <t>岸本</t>
  </si>
  <si>
    <t>会場責任者費</t>
  </si>
  <si>
    <t>細川</t>
  </si>
  <si>
    <t>寺内</t>
  </si>
  <si>
    <t>森</t>
  </si>
  <si>
    <t>鵜野</t>
  </si>
  <si>
    <t>上保</t>
  </si>
  <si>
    <t>東</t>
  </si>
  <si>
    <t>横山</t>
  </si>
  <si>
    <t>木下（智）</t>
  </si>
  <si>
    <t>島尻</t>
  </si>
  <si>
    <t>堀田</t>
  </si>
  <si>
    <t>藤坂</t>
  </si>
  <si>
    <t>北村</t>
  </si>
  <si>
    <t>各大学ボール代(各大学から集めたお金）</t>
  </si>
  <si>
    <t>圓道</t>
  </si>
  <si>
    <t>マッチバイザー</t>
  </si>
  <si>
    <t>合計</t>
  </si>
  <si>
    <t>吉田（薫）</t>
  </si>
  <si>
    <t>杉本</t>
  </si>
  <si>
    <t>財 　務　花市奏真・山西咲彩</t>
  </si>
  <si>
    <t>トレーナーブース費</t>
  </si>
  <si>
    <t>トレーナー手当・備品</t>
  </si>
  <si>
    <t xml:space="preserve">平成30年度　春季リーグ戦　仮決算報告書 </t>
  </si>
  <si>
    <t>委員長　八鍬華澄</t>
  </si>
  <si>
    <t>　追加参加申し込み料を含む</t>
  </si>
  <si>
    <t>マッチバイザー、会場責任者手当</t>
  </si>
  <si>
    <t>楠本</t>
  </si>
  <si>
    <t>中川</t>
  </si>
  <si>
    <t>守本</t>
  </si>
  <si>
    <t>泉原</t>
  </si>
  <si>
    <t>加納</t>
  </si>
  <si>
    <t>下川</t>
  </si>
  <si>
    <t>明石</t>
  </si>
  <si>
    <t>野中</t>
  </si>
  <si>
    <t>井上</t>
  </si>
  <si>
    <t>安田</t>
  </si>
  <si>
    <t>西畑</t>
  </si>
  <si>
    <t>佐藤</t>
  </si>
  <si>
    <t>松木</t>
  </si>
  <si>
    <t>寺内</t>
  </si>
  <si>
    <t>小西</t>
  </si>
  <si>
    <t>野崎</t>
  </si>
  <si>
    <t>森</t>
  </si>
  <si>
    <t>小橋</t>
  </si>
  <si>
    <t>木下</t>
  </si>
  <si>
    <t>植中</t>
  </si>
  <si>
    <t>葛原</t>
  </si>
  <si>
    <t>月日</t>
  </si>
  <si>
    <t>曜日</t>
  </si>
  <si>
    <t>会場</t>
  </si>
  <si>
    <t>使用料</t>
  </si>
  <si>
    <t>付帯設備</t>
  </si>
  <si>
    <t>合計</t>
  </si>
  <si>
    <t>土</t>
  </si>
  <si>
    <t>田辺</t>
  </si>
  <si>
    <t>大阪大</t>
  </si>
  <si>
    <t>日</t>
  </si>
  <si>
    <t>福科大</t>
  </si>
  <si>
    <t>佛教大</t>
  </si>
  <si>
    <t>大阪中央</t>
  </si>
  <si>
    <t>伏見港公園</t>
  </si>
  <si>
    <t>関西大</t>
  </si>
  <si>
    <t>神国大</t>
  </si>
  <si>
    <t>岸和田</t>
  </si>
  <si>
    <t>京産大</t>
  </si>
  <si>
    <t>立命館</t>
  </si>
  <si>
    <t>京都大</t>
  </si>
  <si>
    <t>祝</t>
  </si>
  <si>
    <t>桃学大</t>
  </si>
  <si>
    <t>天理大</t>
  </si>
  <si>
    <t>同志社</t>
  </si>
  <si>
    <t>龍谷大</t>
  </si>
  <si>
    <t>ラインテープ等</t>
  </si>
  <si>
    <t>手数料</t>
  </si>
  <si>
    <t>平成30年度関西ハンドボール春季リーグ戦会場費</t>
  </si>
  <si>
    <t>小計</t>
  </si>
  <si>
    <t>大崎電気工業</t>
  </si>
  <si>
    <t>湧永製薬</t>
  </si>
  <si>
    <t>岸田スポーツ</t>
  </si>
  <si>
    <t>阪急交通社</t>
  </si>
  <si>
    <t>メリス</t>
  </si>
  <si>
    <t>エムティーアイ</t>
  </si>
  <si>
    <t>金額</t>
  </si>
  <si>
    <t>備考</t>
  </si>
  <si>
    <t>審判接待費</t>
  </si>
  <si>
    <t>競技役員費　合計</t>
  </si>
  <si>
    <t>文房具</t>
  </si>
  <si>
    <t>オフィシャルグッズ</t>
  </si>
  <si>
    <t>紙コップ</t>
  </si>
  <si>
    <t>中野</t>
  </si>
  <si>
    <t>上野</t>
  </si>
  <si>
    <t>宮崎</t>
  </si>
  <si>
    <t>川邊</t>
  </si>
  <si>
    <t>松村</t>
  </si>
  <si>
    <t>西岡</t>
  </si>
  <si>
    <t>田村</t>
  </si>
  <si>
    <t>西山</t>
  </si>
  <si>
    <t>太田</t>
  </si>
  <si>
    <t>中村</t>
  </si>
  <si>
    <t>髙橋</t>
  </si>
  <si>
    <t>お茶代</t>
  </si>
  <si>
    <t>トレーナーブース</t>
  </si>
  <si>
    <t>テーピング</t>
  </si>
  <si>
    <t>養生テープ</t>
  </si>
  <si>
    <t>ブース対応費</t>
  </si>
  <si>
    <t>交通費(駐車場)</t>
  </si>
  <si>
    <t>(高速利用代)</t>
  </si>
  <si>
    <t>企業名</t>
  </si>
  <si>
    <t>雑収入（ボール代）</t>
  </si>
  <si>
    <t>①</t>
  </si>
  <si>
    <t>②</t>
  </si>
  <si>
    <t>実際に振り込んだボール代金</t>
  </si>
  <si>
    <t>①－②＝</t>
  </si>
  <si>
    <t>文具代等</t>
  </si>
  <si>
    <t>審判員交通費・宿泊費等</t>
  </si>
  <si>
    <t>山﨑</t>
  </si>
  <si>
    <t>宿泊費（藤坂、佐藤、島尻、松村）</t>
  </si>
  <si>
    <t>交通費（松村）</t>
  </si>
  <si>
    <t>交通費（北村）</t>
  </si>
  <si>
    <t>交通費（藤坂）</t>
  </si>
  <si>
    <t>交通費（佐藤）</t>
  </si>
  <si>
    <t>交通費（横山）</t>
  </si>
  <si>
    <t>交通費（島尻）</t>
  </si>
  <si>
    <t>交通費（松村）</t>
  </si>
  <si>
    <t>木下（豪）</t>
  </si>
  <si>
    <t>竹ノ下</t>
  </si>
  <si>
    <t>宿泊費（田村・中野）</t>
  </si>
  <si>
    <t>交通費（田村・中野）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</si>
</sst>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;@"/>
    <numFmt numFmtId="185" formatCode="[$-411]ge\.m\.d;@"/>
    <numFmt numFmtId="186" formatCode="mmm\-yyyy"/>
    <numFmt numFmtId="187" formatCode="#,##0_ "/>
    <numFmt numFmtId="188" formatCode="[$-800411]ge\.m\.d;@"/>
    <numFmt numFmtId="189" formatCode="0_);[Red]\(0\)"/>
    <numFmt numFmtId="190" formatCode="#,##0.00_ "/>
    <numFmt numFmtId="191" formatCode="0.00_);[Red]\(0.00\)"/>
    <numFmt numFmtId="192" formatCode="0.0_);[Red]\(0.0\)"/>
    <numFmt numFmtId="193" formatCode="[$¥-411]#,##0.00;[$¥-411]#,##0.00"/>
    <numFmt numFmtId="194" formatCode="#,##0.0_);[Red]\(#,##0.0\)"/>
    <numFmt numFmtId="195" formatCode="#,##0.0_ "/>
    <numFmt numFmtId="196" formatCode="[$-409]dddd\,\ mmmm\ dd\,\ yyyy"/>
    <numFmt numFmtId="197" formatCode="[$-409]h:mm:ss\ AM/PM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F800]dddd\,\ mmmm\ dd\,\ yyyy"/>
    <numFmt numFmtId="203" formatCode="[$-411]ggge&quot;年&quot;m&quot;月&quot;d&quot;日&quot;;@"/>
    <numFmt numFmtId="204" formatCode="&quot;¥&quot;#,##0_);[Red]\(&quot;¥&quot;#,##0\)"/>
    <numFmt numFmtId="205" formatCode="[$￥-411]#,##0;[Red]&quot;-&quot;[$￥-411]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Cambria"/>
      <family val="3"/>
    </font>
    <font>
      <sz val="7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/>
      <right style="thin"/>
      <top style="double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18"/>
      </bottom>
    </border>
    <border>
      <left style="thin"/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18"/>
      </top>
      <bottom style="double">
        <color indexed="1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0" borderId="0">
      <alignment horizontal="center" vertical="center"/>
      <protection/>
    </xf>
    <xf numFmtId="0" fontId="39" fillId="0" borderId="0">
      <alignment horizontal="center" vertical="center" textRotation="90"/>
      <protection/>
    </xf>
    <xf numFmtId="0" fontId="40" fillId="0" borderId="0">
      <alignment vertical="center"/>
      <protection/>
    </xf>
    <xf numFmtId="205" fontId="40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38" fontId="21" fillId="0" borderId="0" xfId="53" applyFont="1" applyAlignment="1">
      <alignment vertical="center"/>
    </xf>
    <xf numFmtId="38" fontId="21" fillId="0" borderId="0" xfId="53" applyFont="1" applyBorder="1" applyAlignment="1">
      <alignment vertical="center"/>
    </xf>
    <xf numFmtId="38" fontId="0" fillId="0" borderId="0" xfId="53" applyFont="1" applyAlignment="1">
      <alignment vertical="center"/>
    </xf>
    <xf numFmtId="3" fontId="21" fillId="0" borderId="0" xfId="53" applyNumberFormat="1" applyFont="1" applyAlignment="1">
      <alignment vertical="center"/>
    </xf>
    <xf numFmtId="38" fontId="0" fillId="0" borderId="0" xfId="53" applyFont="1" applyBorder="1" applyAlignment="1">
      <alignment vertical="center"/>
    </xf>
    <xf numFmtId="38" fontId="21" fillId="0" borderId="10" xfId="53" applyFont="1" applyBorder="1" applyAlignment="1">
      <alignment vertical="center"/>
    </xf>
    <xf numFmtId="3" fontId="21" fillId="0" borderId="11" xfId="53" applyNumberFormat="1" applyFont="1" applyBorder="1" applyAlignment="1">
      <alignment horizontal="right"/>
    </xf>
    <xf numFmtId="3" fontId="0" fillId="0" borderId="0" xfId="53" applyNumberFormat="1" applyFont="1" applyAlignment="1">
      <alignment vertical="center"/>
    </xf>
    <xf numFmtId="38" fontId="21" fillId="0" borderId="12" xfId="53" applyFont="1" applyBorder="1" applyAlignment="1">
      <alignment horizontal="right"/>
    </xf>
    <xf numFmtId="38" fontId="21" fillId="0" borderId="12" xfId="53" applyFont="1" applyBorder="1" applyAlignment="1">
      <alignment vertical="center"/>
    </xf>
    <xf numFmtId="3" fontId="21" fillId="0" borderId="0" xfId="53" applyNumberFormat="1" applyFont="1" applyAlignment="1">
      <alignment horizontal="center"/>
    </xf>
    <xf numFmtId="38" fontId="23" fillId="0" borderId="0" xfId="53" applyFont="1" applyFill="1" applyAlignment="1">
      <alignment horizontal="right"/>
    </xf>
    <xf numFmtId="38" fontId="23" fillId="0" borderId="0" xfId="53" applyFont="1" applyBorder="1" applyAlignment="1">
      <alignment vertical="center"/>
    </xf>
    <xf numFmtId="38" fontId="23" fillId="0" borderId="0" xfId="53" applyFont="1" applyAlignment="1">
      <alignment vertical="center"/>
    </xf>
    <xf numFmtId="0" fontId="22" fillId="0" borderId="0" xfId="0" applyFont="1" applyAlignment="1">
      <alignment vertical="center"/>
    </xf>
    <xf numFmtId="38" fontId="23" fillId="0" borderId="0" xfId="53" applyFont="1" applyFill="1" applyAlignment="1">
      <alignment vertical="center"/>
    </xf>
    <xf numFmtId="38" fontId="23" fillId="0" borderId="0" xfId="53" applyFont="1" applyAlignment="1">
      <alignment horizontal="right" vertical="center"/>
    </xf>
    <xf numFmtId="3" fontId="23" fillId="0" borderId="0" xfId="53" applyNumberFormat="1" applyFont="1" applyAlignment="1">
      <alignment vertical="center"/>
    </xf>
    <xf numFmtId="0" fontId="24" fillId="2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38" fontId="22" fillId="0" borderId="13" xfId="53" applyFont="1" applyFill="1" applyBorder="1" applyAlignment="1">
      <alignment vertical="center"/>
    </xf>
    <xf numFmtId="38" fontId="22" fillId="0" borderId="0" xfId="53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38" fontId="22" fillId="0" borderId="0" xfId="0" applyNumberFormat="1" applyFont="1" applyBorder="1" applyAlignment="1">
      <alignment vertical="center"/>
    </xf>
    <xf numFmtId="0" fontId="24" fillId="23" borderId="0" xfId="0" applyFont="1" applyFill="1" applyBorder="1" applyAlignment="1">
      <alignment vertical="center"/>
    </xf>
    <xf numFmtId="185" fontId="22" fillId="0" borderId="0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187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 vertical="center"/>
    </xf>
    <xf numFmtId="187" fontId="22" fillId="0" borderId="15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38" fontId="22" fillId="0" borderId="13" xfId="53" applyFont="1" applyBorder="1" applyAlignment="1">
      <alignment vertical="center"/>
    </xf>
    <xf numFmtId="38" fontId="22" fillId="0" borderId="0" xfId="53" applyFont="1" applyBorder="1" applyAlignment="1">
      <alignment vertical="center"/>
    </xf>
    <xf numFmtId="185" fontId="22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38" fontId="22" fillId="0" borderId="0" xfId="53" applyFont="1" applyBorder="1" applyAlignment="1">
      <alignment horizontal="center"/>
    </xf>
    <xf numFmtId="38" fontId="22" fillId="0" borderId="0" xfId="53" applyFont="1" applyBorder="1" applyAlignment="1">
      <alignment horizontal="center" vertical="center"/>
    </xf>
    <xf numFmtId="185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38" fontId="21" fillId="0" borderId="13" xfId="53" applyFont="1" applyFill="1" applyBorder="1" applyAlignment="1">
      <alignment vertical="center"/>
    </xf>
    <xf numFmtId="3" fontId="21" fillId="0" borderId="17" xfId="53" applyNumberFormat="1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3" fontId="21" fillId="0" borderId="13" xfId="53" applyNumberFormat="1" applyFont="1" applyBorder="1" applyAlignment="1">
      <alignment vertical="center"/>
    </xf>
    <xf numFmtId="38" fontId="21" fillId="0" borderId="15" xfId="53" applyFont="1" applyBorder="1" applyAlignment="1">
      <alignment vertical="center"/>
    </xf>
    <xf numFmtId="38" fontId="21" fillId="0" borderId="19" xfId="53" applyFont="1" applyBorder="1" applyAlignment="1">
      <alignment vertical="center"/>
    </xf>
    <xf numFmtId="3" fontId="21" fillId="0" borderId="19" xfId="53" applyNumberFormat="1" applyFont="1" applyBorder="1" applyAlignment="1">
      <alignment vertical="center"/>
    </xf>
    <xf numFmtId="38" fontId="21" fillId="0" borderId="11" xfId="53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53" applyFont="1" applyBorder="1" applyAlignment="1">
      <alignment horizontal="distributed" vertical="center"/>
    </xf>
    <xf numFmtId="3" fontId="0" fillId="0" borderId="10" xfId="0" applyNumberFormat="1" applyFont="1" applyBorder="1" applyAlignment="1">
      <alignment vertical="center"/>
    </xf>
    <xf numFmtId="38" fontId="0" fillId="0" borderId="18" xfId="53" applyFont="1" applyBorder="1" applyAlignment="1">
      <alignment horizontal="distributed" vertical="center"/>
    </xf>
    <xf numFmtId="3" fontId="0" fillId="0" borderId="18" xfId="0" applyNumberFormat="1" applyFont="1" applyBorder="1" applyAlignment="1">
      <alignment vertical="center"/>
    </xf>
    <xf numFmtId="38" fontId="21" fillId="24" borderId="11" xfId="53" applyFont="1" applyFill="1" applyBorder="1" applyAlignment="1">
      <alignment vertical="center"/>
    </xf>
    <xf numFmtId="38" fontId="21" fillId="24" borderId="11" xfId="53" applyNumberFormat="1" applyFont="1" applyFill="1" applyBorder="1" applyAlignment="1">
      <alignment vertical="center"/>
    </xf>
    <xf numFmtId="38" fontId="0" fillId="0" borderId="16" xfId="53" applyFont="1" applyBorder="1" applyAlignment="1">
      <alignment horizontal="distributed" vertical="center"/>
    </xf>
    <xf numFmtId="3" fontId="0" fillId="0" borderId="20" xfId="0" applyNumberFormat="1" applyFont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38" fontId="0" fillId="0" borderId="0" xfId="53" applyFont="1" applyAlignment="1">
      <alignment vertical="center"/>
    </xf>
    <xf numFmtId="0" fontId="0" fillId="0" borderId="0" xfId="0" applyFont="1" applyBorder="1" applyAlignment="1">
      <alignment vertical="center"/>
    </xf>
    <xf numFmtId="185" fontId="24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185" fontId="24" fillId="0" borderId="0" xfId="0" applyNumberFormat="1" applyFont="1" applyFill="1" applyAlignment="1">
      <alignment vertical="center"/>
    </xf>
    <xf numFmtId="38" fontId="22" fillId="24" borderId="13" xfId="53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8" fontId="0" fillId="0" borderId="21" xfId="53" applyFont="1" applyBorder="1" applyAlignment="1">
      <alignment horizontal="distributed" vertical="center"/>
    </xf>
    <xf numFmtId="185" fontId="22" fillId="0" borderId="13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0" fillId="0" borderId="13" xfId="53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85" fontId="22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1" xfId="53" applyFont="1" applyBorder="1" applyAlignment="1">
      <alignment vertical="center"/>
    </xf>
    <xf numFmtId="38" fontId="21" fillId="0" borderId="11" xfId="53" applyNumberFormat="1" applyFont="1" applyFill="1" applyBorder="1" applyAlignment="1">
      <alignment vertical="center"/>
    </xf>
    <xf numFmtId="38" fontId="23" fillId="24" borderId="0" xfId="53" applyFont="1" applyFill="1" applyAlignment="1">
      <alignment vertical="center"/>
    </xf>
    <xf numFmtId="185" fontId="24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57" fontId="22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Alignment="1">
      <alignment vertical="center"/>
    </xf>
    <xf numFmtId="38" fontId="21" fillId="0" borderId="0" xfId="53" applyFont="1" applyFill="1" applyAlignment="1">
      <alignment vertical="center"/>
    </xf>
    <xf numFmtId="3" fontId="21" fillId="0" borderId="19" xfId="53" applyNumberFormat="1" applyFont="1" applyBorder="1" applyAlignment="1">
      <alignment horizontal="right"/>
    </xf>
    <xf numFmtId="0" fontId="42" fillId="0" borderId="25" xfId="65" applyFont="1" applyBorder="1" applyAlignment="1">
      <alignment horizontal="center" vertical="center"/>
      <protection/>
    </xf>
    <xf numFmtId="187" fontId="25" fillId="0" borderId="12" xfId="53" applyNumberFormat="1" applyFont="1" applyBorder="1" applyAlignment="1">
      <alignment horizontal="left"/>
    </xf>
    <xf numFmtId="185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8" fontId="22" fillId="0" borderId="11" xfId="53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38" fontId="22" fillId="0" borderId="26" xfId="0" applyNumberFormat="1" applyFont="1" applyBorder="1" applyAlignment="1">
      <alignment vertical="center"/>
    </xf>
    <xf numFmtId="0" fontId="42" fillId="0" borderId="27" xfId="65" applyFont="1" applyBorder="1" applyAlignment="1">
      <alignment horizontal="center" vertical="center"/>
      <protection/>
    </xf>
    <xf numFmtId="38" fontId="0" fillId="0" borderId="28" xfId="53" applyFont="1" applyBorder="1" applyAlignment="1">
      <alignment vertical="center"/>
    </xf>
    <xf numFmtId="38" fontId="22" fillId="0" borderId="15" xfId="53" applyFont="1" applyBorder="1" applyAlignment="1">
      <alignment vertical="center"/>
    </xf>
    <xf numFmtId="185" fontId="22" fillId="0" borderId="24" xfId="0" applyNumberFormat="1" applyFont="1" applyBorder="1" applyAlignment="1">
      <alignment horizontal="center" vertical="center"/>
    </xf>
    <xf numFmtId="185" fontId="22" fillId="25" borderId="15" xfId="0" applyNumberFormat="1" applyFont="1" applyFill="1" applyBorder="1" applyAlignment="1">
      <alignment horizontal="center" vertical="center"/>
    </xf>
    <xf numFmtId="0" fontId="43" fillId="0" borderId="25" xfId="65" applyFont="1" applyBorder="1" applyAlignment="1">
      <alignment horizontal="center" vertical="center"/>
      <protection/>
    </xf>
    <xf numFmtId="38" fontId="21" fillId="0" borderId="0" xfId="53" applyFont="1" applyAlignment="1">
      <alignment horizontal="left"/>
    </xf>
    <xf numFmtId="38" fontId="0" fillId="0" borderId="18" xfId="53" applyFont="1" applyBorder="1" applyAlignment="1">
      <alignment horizontal="distributed" vertical="center"/>
    </xf>
    <xf numFmtId="38" fontId="0" fillId="0" borderId="15" xfId="53" applyFont="1" applyBorder="1" applyAlignment="1">
      <alignment vertical="center"/>
    </xf>
    <xf numFmtId="185" fontId="22" fillId="0" borderId="29" xfId="0" applyNumberFormat="1" applyFont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38" fontId="0" fillId="0" borderId="26" xfId="53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0" borderId="2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30" xfId="0" applyNumberFormat="1" applyBorder="1" applyAlignment="1">
      <alignment vertical="center"/>
    </xf>
    <xf numFmtId="38" fontId="22" fillId="0" borderId="13" xfId="53" applyFont="1" applyBorder="1" applyAlignment="1">
      <alignment horizontal="right" vertical="center"/>
    </xf>
    <xf numFmtId="0" fontId="43" fillId="25" borderId="25" xfId="65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22" fillId="0" borderId="23" xfId="53" applyFont="1" applyBorder="1" applyAlignment="1">
      <alignment horizontal="right" vertical="center"/>
    </xf>
    <xf numFmtId="38" fontId="22" fillId="0" borderId="26" xfId="53" applyFont="1" applyBorder="1" applyAlignment="1">
      <alignment horizontal="right" vertical="center"/>
    </xf>
    <xf numFmtId="38" fontId="22" fillId="0" borderId="17" xfId="53" applyFont="1" applyBorder="1" applyAlignment="1">
      <alignment horizontal="right" vertical="center"/>
    </xf>
    <xf numFmtId="38" fontId="22" fillId="24" borderId="13" xfId="0" applyNumberFormat="1" applyFont="1" applyFill="1" applyBorder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38" fontId="23" fillId="0" borderId="11" xfId="53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38" fontId="23" fillId="0" borderId="26" xfId="53" applyFont="1" applyBorder="1" applyAlignment="1">
      <alignment vertical="center"/>
    </xf>
    <xf numFmtId="187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38" fontId="23" fillId="0" borderId="26" xfId="0" applyNumberFormat="1" applyFont="1" applyBorder="1" applyAlignment="1">
      <alignment vertical="center"/>
    </xf>
    <xf numFmtId="38" fontId="0" fillId="0" borderId="10" xfId="53" applyFont="1" applyBorder="1" applyAlignment="1">
      <alignment horizontal="right" vertical="center"/>
    </xf>
    <xf numFmtId="38" fontId="0" fillId="0" borderId="18" xfId="53" applyFont="1" applyBorder="1" applyAlignment="1">
      <alignment horizontal="right" vertical="center"/>
    </xf>
    <xf numFmtId="38" fontId="0" fillId="0" borderId="16" xfId="53" applyFont="1" applyBorder="1" applyAlignment="1">
      <alignment horizontal="right" vertical="center"/>
    </xf>
    <xf numFmtId="187" fontId="22" fillId="0" borderId="13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85" fontId="27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85" fontId="24" fillId="0" borderId="0" xfId="0" applyNumberFormat="1" applyFont="1" applyBorder="1" applyAlignment="1">
      <alignment vertical="center"/>
    </xf>
    <xf numFmtId="185" fontId="24" fillId="24" borderId="0" xfId="0" applyNumberFormat="1" applyFont="1" applyFill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/>
    </xf>
    <xf numFmtId="38" fontId="21" fillId="0" borderId="19" xfId="53" applyFont="1" applyBorder="1" applyAlignment="1">
      <alignment horizontal="center" vertical="center"/>
    </xf>
    <xf numFmtId="3" fontId="21" fillId="0" borderId="19" xfId="53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22" fillId="0" borderId="11" xfId="53" applyFont="1" applyBorder="1" applyAlignment="1">
      <alignment horizontal="center" vertical="center"/>
    </xf>
    <xf numFmtId="185" fontId="28" fillId="0" borderId="19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38" fontId="22" fillId="0" borderId="13" xfId="53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45" fillId="0" borderId="34" xfId="53" applyFont="1" applyBorder="1" applyAlignment="1">
      <alignment horizontal="right" vertical="center"/>
    </xf>
    <xf numFmtId="187" fontId="22" fillId="0" borderId="11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185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38" fontId="22" fillId="0" borderId="19" xfId="53" applyFont="1" applyBorder="1" applyAlignment="1">
      <alignment horizontal="center" vertical="center"/>
    </xf>
    <xf numFmtId="58" fontId="22" fillId="0" borderId="19" xfId="0" applyNumberFormat="1" applyFont="1" applyBorder="1" applyAlignment="1">
      <alignment horizontal="center" vertical="center"/>
    </xf>
    <xf numFmtId="187" fontId="22" fillId="0" borderId="35" xfId="0" applyNumberFormat="1" applyFont="1" applyBorder="1" applyAlignment="1">
      <alignment horizontal="center" vertical="center"/>
    </xf>
    <xf numFmtId="0" fontId="45" fillId="0" borderId="36" xfId="65" applyFont="1" applyBorder="1" applyAlignment="1">
      <alignment horizontal="center" vertical="center"/>
      <protection/>
    </xf>
    <xf numFmtId="3" fontId="45" fillId="0" borderId="11" xfId="65" applyNumberFormat="1" applyFont="1" applyBorder="1" applyAlignment="1">
      <alignment vertical="center"/>
      <protection/>
    </xf>
    <xf numFmtId="3" fontId="45" fillId="0" borderId="13" xfId="65" applyNumberFormat="1" applyFont="1" applyBorder="1" applyAlignment="1">
      <alignment vertical="center"/>
      <protection/>
    </xf>
    <xf numFmtId="3" fontId="45" fillId="0" borderId="15" xfId="65" applyNumberFormat="1" applyFont="1" applyBorder="1" applyAlignment="1">
      <alignment vertical="center"/>
      <protection/>
    </xf>
    <xf numFmtId="38" fontId="22" fillId="0" borderId="26" xfId="53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0" xfId="53" applyFont="1" applyBorder="1" applyAlignment="1">
      <alignment vertical="center"/>
    </xf>
    <xf numFmtId="38" fontId="22" fillId="0" borderId="28" xfId="0" applyNumberFormat="1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57" fontId="46" fillId="0" borderId="34" xfId="65" applyNumberFormat="1" applyFont="1" applyBorder="1" applyAlignment="1">
      <alignment horizontal="center" vertical="center"/>
      <protection/>
    </xf>
    <xf numFmtId="0" fontId="45" fillId="0" borderId="34" xfId="65" applyFont="1" applyBorder="1" applyAlignment="1">
      <alignment horizontal="center" vertical="center"/>
      <protection/>
    </xf>
    <xf numFmtId="187" fontId="22" fillId="0" borderId="15" xfId="0" applyNumberFormat="1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189" fontId="22" fillId="0" borderId="13" xfId="53" applyNumberFormat="1" applyFont="1" applyBorder="1" applyAlignment="1">
      <alignment vertical="center"/>
    </xf>
    <xf numFmtId="187" fontId="22" fillId="0" borderId="28" xfId="0" applyNumberFormat="1" applyFont="1" applyBorder="1" applyAlignment="1">
      <alignment vertical="center"/>
    </xf>
    <xf numFmtId="185" fontId="22" fillId="0" borderId="15" xfId="0" applyNumberFormat="1" applyFont="1" applyBorder="1" applyAlignment="1">
      <alignment horizontal="center" vertical="center"/>
    </xf>
    <xf numFmtId="187" fontId="22" fillId="0" borderId="11" xfId="0" applyNumberFormat="1" applyFont="1" applyFill="1" applyBorder="1" applyAlignment="1">
      <alignment vertical="center"/>
    </xf>
    <xf numFmtId="187" fontId="22" fillId="0" borderId="13" xfId="0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187" fontId="22" fillId="0" borderId="23" xfId="0" applyNumberFormat="1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38" fontId="22" fillId="0" borderId="23" xfId="53" applyNumberFormat="1" applyFont="1" applyBorder="1" applyAlignment="1">
      <alignment vertical="center"/>
    </xf>
    <xf numFmtId="38" fontId="22" fillId="0" borderId="26" xfId="53" applyNumberFormat="1" applyFont="1" applyBorder="1" applyAlignment="1">
      <alignment vertical="center"/>
    </xf>
    <xf numFmtId="185" fontId="22" fillId="0" borderId="23" xfId="0" applyNumberFormat="1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38" fontId="22" fillId="0" borderId="11" xfId="53" applyFont="1" applyFill="1" applyBorder="1" applyAlignment="1">
      <alignment vertical="center"/>
    </xf>
    <xf numFmtId="38" fontId="22" fillId="0" borderId="0" xfId="53" applyFont="1" applyFill="1" applyBorder="1" applyAlignment="1">
      <alignment vertical="center"/>
    </xf>
    <xf numFmtId="38" fontId="22" fillId="24" borderId="0" xfId="53" applyFont="1" applyFill="1" applyBorder="1" applyAlignment="1">
      <alignment vertical="center"/>
    </xf>
    <xf numFmtId="38" fontId="29" fillId="0" borderId="0" xfId="53" applyFont="1" applyFill="1" applyAlignment="1">
      <alignment/>
    </xf>
    <xf numFmtId="38" fontId="23" fillId="0" borderId="0" xfId="53" applyFont="1" applyBorder="1" applyAlignment="1">
      <alignment horizontal="left" vertical="center"/>
    </xf>
    <xf numFmtId="38" fontId="23" fillId="0" borderId="0" xfId="53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38" fontId="23" fillId="0" borderId="12" xfId="53" applyFont="1" applyBorder="1" applyAlignment="1">
      <alignment horizontal="right" vertical="center"/>
    </xf>
    <xf numFmtId="38" fontId="29" fillId="0" borderId="12" xfId="53" applyFont="1" applyBorder="1" applyAlignment="1">
      <alignment horizontal="left" vertical="center"/>
    </xf>
    <xf numFmtId="57" fontId="46" fillId="0" borderId="41" xfId="65" applyNumberFormat="1" applyFont="1" applyBorder="1" applyAlignment="1">
      <alignment horizontal="center" vertical="center"/>
      <protection/>
    </xf>
    <xf numFmtId="57" fontId="46" fillId="0" borderId="42" xfId="65" applyNumberFormat="1" applyFont="1" applyBorder="1" applyAlignment="1">
      <alignment horizontal="center" vertical="center"/>
      <protection/>
    </xf>
    <xf numFmtId="57" fontId="46" fillId="0" borderId="43" xfId="65" applyNumberFormat="1" applyFont="1" applyBorder="1" applyAlignment="1">
      <alignment horizontal="center" vertical="center"/>
      <protection/>
    </xf>
    <xf numFmtId="57" fontId="46" fillId="0" borderId="44" xfId="65" applyNumberFormat="1" applyFont="1" applyBorder="1" applyAlignment="1">
      <alignment horizontal="center" vertical="center"/>
      <protection/>
    </xf>
    <xf numFmtId="38" fontId="45" fillId="0" borderId="44" xfId="53" applyFont="1" applyBorder="1" applyAlignment="1">
      <alignment horizontal="right" vertical="center"/>
    </xf>
    <xf numFmtId="0" fontId="45" fillId="0" borderId="44" xfId="65" applyFont="1" applyBorder="1" applyAlignment="1">
      <alignment horizontal="center" vertical="center"/>
      <protection/>
    </xf>
    <xf numFmtId="0" fontId="47" fillId="0" borderId="45" xfId="65" applyFont="1" applyBorder="1" applyAlignment="1">
      <alignment horizontal="center" vertical="center"/>
      <protection/>
    </xf>
    <xf numFmtId="38" fontId="22" fillId="0" borderId="46" xfId="53" applyFont="1" applyBorder="1" applyAlignment="1">
      <alignment horizontal="right" vertical="center"/>
    </xf>
    <xf numFmtId="57" fontId="46" fillId="0" borderId="47" xfId="65" applyNumberFormat="1" applyFont="1" applyBorder="1" applyAlignment="1">
      <alignment horizontal="center" vertical="center"/>
      <protection/>
    </xf>
    <xf numFmtId="0" fontId="30" fillId="0" borderId="48" xfId="0" applyFont="1" applyBorder="1" applyAlignment="1">
      <alignment horizontal="center" vertical="center" wrapText="1"/>
    </xf>
    <xf numFmtId="38" fontId="25" fillId="0" borderId="0" xfId="53" applyFont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0" fillId="0" borderId="40" xfId="53" applyFont="1" applyBorder="1" applyAlignment="1">
      <alignment horizontal="left" vertical="center"/>
    </xf>
    <xf numFmtId="38" fontId="0" fillId="0" borderId="55" xfId="53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5" fontId="22" fillId="0" borderId="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Followed Hyperlink" xfId="66"/>
    <cellStyle name="良い" xfId="67"/>
  </cellStyles>
  <dxfs count="8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3">
      <selection activeCell="G24" sqref="G24"/>
    </sheetView>
  </sheetViews>
  <sheetFormatPr defaultColWidth="9.00390625" defaultRowHeight="13.5"/>
  <cols>
    <col min="1" max="1" width="17.125" style="0" customWidth="1"/>
    <col min="2" max="2" width="10.875" style="0" customWidth="1"/>
    <col min="3" max="3" width="13.125" style="0" customWidth="1"/>
    <col min="4" max="4" width="12.50390625" style="0" customWidth="1"/>
    <col min="5" max="5" width="28.25390625" style="0" customWidth="1"/>
  </cols>
  <sheetData>
    <row r="1" spans="1:6" ht="13.5">
      <c r="A1" s="229" t="s">
        <v>109</v>
      </c>
      <c r="B1" s="229"/>
      <c r="C1" s="229"/>
      <c r="D1" s="229"/>
      <c r="E1" s="229"/>
      <c r="F1" s="2"/>
    </row>
    <row r="2" spans="1:15" ht="13.5">
      <c r="A2" s="1"/>
      <c r="B2" s="1"/>
      <c r="C2" s="1"/>
      <c r="D2" s="4"/>
      <c r="E2" s="1"/>
      <c r="F2" s="2"/>
      <c r="I2" s="89"/>
      <c r="J2" s="89"/>
      <c r="K2" s="89"/>
      <c r="L2" s="89"/>
      <c r="M2" s="89"/>
      <c r="N2" s="89"/>
      <c r="O2" s="89"/>
    </row>
    <row r="3" spans="1:15" ht="13.5">
      <c r="A3" s="1"/>
      <c r="B3" s="1"/>
      <c r="C3" s="1"/>
      <c r="D3" s="4"/>
      <c r="E3" s="1"/>
      <c r="F3" s="2"/>
      <c r="I3" s="89"/>
      <c r="J3" s="89"/>
      <c r="K3" s="89"/>
      <c r="L3" s="89"/>
      <c r="M3" s="89"/>
      <c r="N3" s="89"/>
      <c r="O3" s="89"/>
    </row>
    <row r="4" spans="1:15" ht="13.5">
      <c r="A4" s="1" t="s">
        <v>0</v>
      </c>
      <c r="B4" s="1"/>
      <c r="C4" s="1"/>
      <c r="D4" s="4"/>
      <c r="E4" s="1"/>
      <c r="F4" s="2"/>
      <c r="I4" s="89"/>
      <c r="J4" s="89"/>
      <c r="K4" s="89"/>
      <c r="L4" s="89"/>
      <c r="M4" s="89"/>
      <c r="N4" s="89"/>
      <c r="O4" s="89"/>
    </row>
    <row r="5" spans="1:15" ht="14.25" thickBot="1">
      <c r="A5" s="48" t="s">
        <v>1</v>
      </c>
      <c r="B5" s="128" t="s">
        <v>2</v>
      </c>
      <c r="C5" s="156" t="s">
        <v>3</v>
      </c>
      <c r="D5" s="157" t="s">
        <v>4</v>
      </c>
      <c r="E5" s="158" t="s">
        <v>5</v>
      </c>
      <c r="F5" s="5"/>
      <c r="I5" s="89"/>
      <c r="J5" s="89"/>
      <c r="K5" s="89"/>
      <c r="L5" s="89"/>
      <c r="M5" s="89"/>
      <c r="N5" s="89"/>
      <c r="O5" s="89"/>
    </row>
    <row r="6" spans="1:15" ht="13.5" customHeight="1" thickTop="1">
      <c r="A6" s="49" t="s">
        <v>6</v>
      </c>
      <c r="B6" s="142">
        <v>3090000</v>
      </c>
      <c r="C6" s="50">
        <v>3171221</v>
      </c>
      <c r="D6" s="51">
        <f>C6-B6</f>
        <v>81221</v>
      </c>
      <c r="E6" s="163" t="s">
        <v>111</v>
      </c>
      <c r="F6" s="5"/>
      <c r="I6" s="89"/>
      <c r="J6" s="89"/>
      <c r="K6" s="89"/>
      <c r="L6" s="89"/>
      <c r="M6" s="89"/>
      <c r="N6" s="89"/>
      <c r="O6" s="89"/>
    </row>
    <row r="7" spans="1:15" ht="12.75" customHeight="1">
      <c r="A7" s="52" t="s">
        <v>7</v>
      </c>
      <c r="B7" s="143">
        <v>350000</v>
      </c>
      <c r="C7" s="96">
        <v>366300</v>
      </c>
      <c r="D7" s="53">
        <f>C7-B7</f>
        <v>16300</v>
      </c>
      <c r="E7" s="125" t="s">
        <v>8</v>
      </c>
      <c r="F7" s="5"/>
      <c r="I7" s="89"/>
      <c r="J7" s="89"/>
      <c r="K7" s="89"/>
      <c r="L7" s="89"/>
      <c r="M7" s="89"/>
      <c r="N7" s="89"/>
      <c r="O7" s="89"/>
    </row>
    <row r="8" spans="1:15" ht="13.5">
      <c r="A8" s="52" t="s">
        <v>9</v>
      </c>
      <c r="B8" s="143">
        <v>200000</v>
      </c>
      <c r="C8" s="54">
        <f>'収入'!$B$19</f>
        <v>229460</v>
      </c>
      <c r="D8" s="53">
        <f>C8-B8</f>
        <v>29460</v>
      </c>
      <c r="E8" s="126" t="s">
        <v>73</v>
      </c>
      <c r="F8" s="5"/>
      <c r="I8" s="89"/>
      <c r="J8" s="89"/>
      <c r="K8" s="89"/>
      <c r="L8" s="89"/>
      <c r="M8" s="89"/>
      <c r="N8" s="89"/>
      <c r="O8" s="89"/>
    </row>
    <row r="9" spans="1:15" ht="14.25" thickBot="1">
      <c r="A9" s="48" t="s">
        <v>10</v>
      </c>
      <c r="B9" s="144">
        <v>130000</v>
      </c>
      <c r="C9" s="55">
        <f>'収入'!$F$9</f>
        <v>121200</v>
      </c>
      <c r="D9" s="56">
        <f>C9-B9</f>
        <v>-8800</v>
      </c>
      <c r="E9" s="127" t="s">
        <v>11</v>
      </c>
      <c r="F9" s="5"/>
      <c r="I9" s="89"/>
      <c r="J9" s="89"/>
      <c r="K9" s="89"/>
      <c r="L9" s="89"/>
      <c r="M9" s="89"/>
      <c r="N9" s="89"/>
      <c r="O9" s="89"/>
    </row>
    <row r="10" spans="1:15" ht="14.25" thickTop="1">
      <c r="A10" s="49" t="s">
        <v>12</v>
      </c>
      <c r="B10" s="6">
        <f>SUM(B6:B9)</f>
        <v>3770000</v>
      </c>
      <c r="C10" s="57">
        <f>SUM(C6:C9)</f>
        <v>3888181</v>
      </c>
      <c r="D10" s="7">
        <f>(C10-B10)</f>
        <v>118181</v>
      </c>
      <c r="E10" s="124"/>
      <c r="F10" s="5"/>
      <c r="I10" s="89"/>
      <c r="J10" s="89"/>
      <c r="K10" s="89"/>
      <c r="L10" s="89"/>
      <c r="M10" s="89"/>
      <c r="N10" s="89"/>
      <c r="O10" s="89"/>
    </row>
    <row r="11" spans="1:15" ht="13.5">
      <c r="A11" s="1"/>
      <c r="B11" s="1"/>
      <c r="C11" s="1"/>
      <c r="D11" s="4"/>
      <c r="E11" s="3"/>
      <c r="F11" s="5"/>
      <c r="I11" s="89"/>
      <c r="J11" s="89"/>
      <c r="K11" s="89"/>
      <c r="L11" s="89"/>
      <c r="M11" s="89"/>
      <c r="N11" s="89"/>
      <c r="O11" s="89"/>
    </row>
    <row r="12" spans="1:15" ht="13.5">
      <c r="A12" s="1"/>
      <c r="B12" s="1"/>
      <c r="C12" s="1"/>
      <c r="D12" s="4"/>
      <c r="E12" s="1"/>
      <c r="F12" s="5"/>
      <c r="I12" s="89"/>
      <c r="J12" s="89"/>
      <c r="K12" s="89"/>
      <c r="L12" s="89"/>
      <c r="M12" s="89"/>
      <c r="N12" s="89"/>
      <c r="O12" s="89"/>
    </row>
    <row r="13" spans="1:15" ht="13.5">
      <c r="A13" s="1" t="s">
        <v>13</v>
      </c>
      <c r="B13" s="1"/>
      <c r="C13" s="1"/>
      <c r="D13" s="4"/>
      <c r="E13" s="1"/>
      <c r="F13" s="5"/>
      <c r="I13" s="89"/>
      <c r="J13" s="89"/>
      <c r="K13" s="89"/>
      <c r="L13" s="89"/>
      <c r="M13" s="89"/>
      <c r="N13" s="89"/>
      <c r="O13" s="89"/>
    </row>
    <row r="14" spans="1:15" ht="14.25" thickBot="1">
      <c r="A14" s="48" t="s">
        <v>1</v>
      </c>
      <c r="B14" s="128" t="s">
        <v>2</v>
      </c>
      <c r="C14" s="156" t="s">
        <v>3</v>
      </c>
      <c r="D14" s="157" t="s">
        <v>4</v>
      </c>
      <c r="E14" s="128" t="s">
        <v>5</v>
      </c>
      <c r="F14" s="5"/>
      <c r="I14" s="89"/>
      <c r="J14" s="89"/>
      <c r="K14" s="89"/>
      <c r="L14" s="89"/>
      <c r="M14" s="89"/>
      <c r="N14" s="89"/>
      <c r="O14" s="89"/>
    </row>
    <row r="15" spans="1:15" ht="14.25" thickTop="1">
      <c r="A15" s="59" t="s">
        <v>14</v>
      </c>
      <c r="B15" s="60">
        <v>600000</v>
      </c>
      <c r="C15" s="57">
        <f>'春印刷費から'!$B$6</f>
        <v>614520</v>
      </c>
      <c r="D15" s="7">
        <f>(B15-C15)</f>
        <v>-14520</v>
      </c>
      <c r="E15" s="159" t="s">
        <v>15</v>
      </c>
      <c r="F15" s="5"/>
      <c r="I15" s="89"/>
      <c r="J15" s="89"/>
      <c r="K15" s="89"/>
      <c r="L15" s="89"/>
      <c r="M15" s="89"/>
      <c r="N15" s="89"/>
      <c r="O15" s="89"/>
    </row>
    <row r="16" spans="1:15" ht="13.5">
      <c r="A16" s="61" t="s">
        <v>16</v>
      </c>
      <c r="B16" s="62">
        <v>1100000</v>
      </c>
      <c r="C16" s="85">
        <f>'春競技費'!$F$47</f>
        <v>1054346</v>
      </c>
      <c r="D16" s="7">
        <f>(B16-C16)</f>
        <v>45654</v>
      </c>
      <c r="E16" s="160" t="s">
        <v>17</v>
      </c>
      <c r="F16" s="5"/>
      <c r="I16" s="89"/>
      <c r="J16" s="89"/>
      <c r="K16" s="89"/>
      <c r="L16" s="89"/>
      <c r="M16" s="89"/>
      <c r="N16" s="89"/>
      <c r="O16" s="89"/>
    </row>
    <row r="17" spans="1:15" ht="13.5">
      <c r="A17" s="61" t="s">
        <v>18</v>
      </c>
      <c r="B17" s="62">
        <v>350000</v>
      </c>
      <c r="C17" s="57">
        <f>'春印刷費から'!$B$50</f>
        <v>532153</v>
      </c>
      <c r="D17" s="7">
        <f>(B17-C17)</f>
        <v>-182153</v>
      </c>
      <c r="E17" s="160" t="s">
        <v>19</v>
      </c>
      <c r="F17" s="5"/>
      <c r="I17" s="89"/>
      <c r="J17" s="89"/>
      <c r="K17" s="89"/>
      <c r="L17" s="89"/>
      <c r="M17" s="89"/>
      <c r="N17" s="89"/>
      <c r="O17" s="89"/>
    </row>
    <row r="18" spans="1:15" ht="13.5">
      <c r="A18" s="61" t="s">
        <v>20</v>
      </c>
      <c r="B18" s="62">
        <v>550000</v>
      </c>
      <c r="C18" s="57">
        <f>'春印刷費から'!$H$33</f>
        <v>606000</v>
      </c>
      <c r="D18" s="7">
        <f>(B18-C18)</f>
        <v>-56000</v>
      </c>
      <c r="E18" s="160" t="s">
        <v>21</v>
      </c>
      <c r="F18" s="5"/>
      <c r="I18" s="89"/>
      <c r="J18" s="89"/>
      <c r="K18" s="89"/>
      <c r="L18" s="89"/>
      <c r="M18" s="89"/>
      <c r="N18" s="89"/>
      <c r="O18" s="89"/>
    </row>
    <row r="19" spans="1:15" ht="13.5">
      <c r="A19" s="61" t="s">
        <v>22</v>
      </c>
      <c r="B19" s="62">
        <v>250000</v>
      </c>
      <c r="C19" s="57">
        <f>'春印刷費から'!$G$53</f>
        <v>373520</v>
      </c>
      <c r="D19" s="7">
        <f>(B19-C19)</f>
        <v>-123520</v>
      </c>
      <c r="E19" s="161" t="s">
        <v>201</v>
      </c>
      <c r="F19" s="5"/>
      <c r="I19" s="89"/>
      <c r="J19" s="89"/>
      <c r="K19" s="89"/>
      <c r="L19" s="89"/>
      <c r="M19" s="89"/>
      <c r="N19" s="89"/>
      <c r="O19" s="89"/>
    </row>
    <row r="20" spans="1:15" ht="14.25" customHeight="1">
      <c r="A20" s="61" t="s">
        <v>23</v>
      </c>
      <c r="B20" s="62">
        <v>150000</v>
      </c>
      <c r="C20" s="57">
        <f>'競技役員費'!$G$52</f>
        <v>92500</v>
      </c>
      <c r="D20" s="7">
        <f aca="true" t="shared" si="0" ref="D20:D27">(B20-C20)</f>
        <v>57500</v>
      </c>
      <c r="E20" s="161" t="s">
        <v>112</v>
      </c>
      <c r="F20" s="5"/>
      <c r="I20" s="89"/>
      <c r="J20" s="89"/>
      <c r="K20" s="89"/>
      <c r="L20" s="89"/>
      <c r="M20" s="89"/>
      <c r="N20" s="89"/>
      <c r="O20" s="89"/>
    </row>
    <row r="21" spans="1:15" ht="13.5">
      <c r="A21" s="112" t="s">
        <v>107</v>
      </c>
      <c r="B21" s="62">
        <v>250000</v>
      </c>
      <c r="C21" s="57">
        <f>'春印刷費から'!$G$62</f>
        <v>220789</v>
      </c>
      <c r="D21" s="7">
        <f t="shared" si="0"/>
        <v>29211</v>
      </c>
      <c r="E21" s="161" t="s">
        <v>108</v>
      </c>
      <c r="F21" s="5"/>
      <c r="I21" s="89"/>
      <c r="J21" s="89"/>
      <c r="K21" s="89"/>
      <c r="L21" s="89"/>
      <c r="M21" s="89"/>
      <c r="N21" s="89"/>
      <c r="O21" s="89"/>
    </row>
    <row r="22" spans="1:15" ht="13.5">
      <c r="A22" s="61" t="s">
        <v>24</v>
      </c>
      <c r="B22" s="62">
        <v>110000</v>
      </c>
      <c r="C22" s="63">
        <f>'通信費など'!$B$6</f>
        <v>97879</v>
      </c>
      <c r="D22" s="7">
        <f t="shared" si="0"/>
        <v>12121</v>
      </c>
      <c r="E22" s="160" t="s">
        <v>25</v>
      </c>
      <c r="F22" s="5"/>
      <c r="I22" s="89"/>
      <c r="J22" s="89"/>
      <c r="K22" s="89"/>
      <c r="L22" s="89"/>
      <c r="M22" s="89"/>
      <c r="N22" s="89"/>
      <c r="O22" s="89"/>
    </row>
    <row r="23" spans="1:15" ht="13.5">
      <c r="A23" s="61" t="s">
        <v>26</v>
      </c>
      <c r="B23" s="62">
        <v>40000</v>
      </c>
      <c r="C23" s="64">
        <f>'通信費など'!$B$14</f>
        <v>40000</v>
      </c>
      <c r="D23" s="7">
        <f t="shared" si="0"/>
        <v>0</v>
      </c>
      <c r="E23" s="161" t="s">
        <v>60</v>
      </c>
      <c r="F23" s="5"/>
      <c r="I23" s="89"/>
      <c r="J23" s="89"/>
      <c r="K23" s="89"/>
      <c r="L23" s="89"/>
      <c r="M23" s="89"/>
      <c r="N23" s="89"/>
      <c r="O23" s="89"/>
    </row>
    <row r="24" spans="1:15" ht="13.5">
      <c r="A24" s="61" t="s">
        <v>27</v>
      </c>
      <c r="B24" s="62">
        <v>90000</v>
      </c>
      <c r="C24" s="57">
        <f>'通信費など'!$G$62</f>
        <v>87613</v>
      </c>
      <c r="D24" s="7">
        <f t="shared" si="0"/>
        <v>2387</v>
      </c>
      <c r="E24" s="160" t="s">
        <v>28</v>
      </c>
      <c r="F24" s="5"/>
      <c r="I24" s="89"/>
      <c r="J24" s="89"/>
      <c r="K24" s="89"/>
      <c r="L24" s="89"/>
      <c r="M24" s="89"/>
      <c r="N24" s="89"/>
      <c r="O24" s="89"/>
    </row>
    <row r="25" spans="1:15" ht="13.5">
      <c r="A25" s="61" t="s">
        <v>29</v>
      </c>
      <c r="B25" s="62">
        <v>30000</v>
      </c>
      <c r="C25" s="57">
        <f>'通信費など'!$B$33</f>
        <v>5487</v>
      </c>
      <c r="D25" s="7">
        <f t="shared" si="0"/>
        <v>24513</v>
      </c>
      <c r="E25" s="161" t="s">
        <v>200</v>
      </c>
      <c r="F25" s="5"/>
      <c r="I25" s="89"/>
      <c r="J25" s="89"/>
      <c r="K25" s="89"/>
      <c r="L25" s="89"/>
      <c r="M25" s="89"/>
      <c r="N25" s="89"/>
      <c r="O25" s="89"/>
    </row>
    <row r="26" spans="1:15" ht="13.5">
      <c r="A26" s="75" t="s">
        <v>47</v>
      </c>
      <c r="B26" s="74">
        <v>200000</v>
      </c>
      <c r="C26" s="57">
        <f>'通信費など'!$B$39</f>
        <v>162000</v>
      </c>
      <c r="D26" s="7">
        <f t="shared" si="0"/>
        <v>38000</v>
      </c>
      <c r="E26" s="162" t="s">
        <v>48</v>
      </c>
      <c r="F26" s="5"/>
      <c r="I26" s="89"/>
      <c r="J26" s="89"/>
      <c r="K26" s="89"/>
      <c r="L26" s="89"/>
      <c r="M26" s="89"/>
      <c r="N26" s="89"/>
      <c r="O26" s="89"/>
    </row>
    <row r="27" spans="1:15" ht="14.25" thickBot="1">
      <c r="A27" s="65" t="s">
        <v>30</v>
      </c>
      <c r="B27" s="66">
        <v>50000</v>
      </c>
      <c r="C27" s="55">
        <f>'通信費など'!$B$45</f>
        <v>0</v>
      </c>
      <c r="D27" s="97">
        <f t="shared" si="0"/>
        <v>50000</v>
      </c>
      <c r="E27" s="128"/>
      <c r="F27" s="5"/>
      <c r="I27" s="89"/>
      <c r="J27" s="89"/>
      <c r="K27" s="89"/>
      <c r="L27" s="89"/>
      <c r="M27" s="89"/>
      <c r="N27" s="89"/>
      <c r="O27" s="89"/>
    </row>
    <row r="28" spans="1:15" ht="14.25" thickTop="1">
      <c r="A28" s="49" t="s">
        <v>12</v>
      </c>
      <c r="B28" s="6">
        <f>SUM(B15:B27)</f>
        <v>3770000</v>
      </c>
      <c r="C28" s="6">
        <f>SUM(C15:C27)</f>
        <v>3886807</v>
      </c>
      <c r="D28" s="7">
        <f>(B28-C28)</f>
        <v>-116807</v>
      </c>
      <c r="E28" s="58"/>
      <c r="F28" s="5"/>
      <c r="I28" s="89"/>
      <c r="J28" s="89"/>
      <c r="K28" s="89"/>
      <c r="L28" s="89"/>
      <c r="M28" s="89"/>
      <c r="N28" s="89"/>
      <c r="O28" s="89"/>
    </row>
    <row r="29" spans="1:15" ht="13.5">
      <c r="A29" s="1"/>
      <c r="B29" s="1"/>
      <c r="C29" s="1"/>
      <c r="D29" s="4"/>
      <c r="E29" s="1"/>
      <c r="F29" s="5"/>
      <c r="I29" s="89"/>
      <c r="J29" s="89"/>
      <c r="K29" s="89"/>
      <c r="L29" s="89"/>
      <c r="M29" s="89"/>
      <c r="N29" s="89"/>
      <c r="O29" s="89"/>
    </row>
    <row r="30" spans="1:15" ht="12.75">
      <c r="A30" s="3"/>
      <c r="B30" s="3"/>
      <c r="C30" s="3"/>
      <c r="D30" s="8"/>
      <c r="E30" s="3"/>
      <c r="F30" s="5"/>
      <c r="I30" s="89"/>
      <c r="J30" s="89"/>
      <c r="K30" s="89"/>
      <c r="L30" s="89"/>
      <c r="M30" s="89"/>
      <c r="N30" s="89"/>
      <c r="O30" s="89"/>
    </row>
    <row r="31" spans="1:15" ht="13.5">
      <c r="A31" s="1"/>
      <c r="B31" s="9" t="s">
        <v>31</v>
      </c>
      <c r="C31" s="10"/>
      <c r="D31" s="99">
        <f>(C10-C28)</f>
        <v>1374</v>
      </c>
      <c r="E31" s="1"/>
      <c r="F31" s="5"/>
      <c r="I31" s="89"/>
      <c r="J31" s="89"/>
      <c r="K31" s="89"/>
      <c r="L31" s="89"/>
      <c r="M31" s="89"/>
      <c r="N31" s="89"/>
      <c r="O31" s="89"/>
    </row>
    <row r="32" spans="1:15" ht="13.5">
      <c r="A32" s="1"/>
      <c r="B32" s="1"/>
      <c r="C32" s="1"/>
      <c r="D32" s="11"/>
      <c r="E32" s="1"/>
      <c r="F32" s="5"/>
      <c r="I32" s="89"/>
      <c r="J32" s="89"/>
      <c r="K32" s="89"/>
      <c r="L32" s="89"/>
      <c r="M32" s="89"/>
      <c r="N32" s="89"/>
      <c r="O32" s="89"/>
    </row>
    <row r="33" spans="1:6" ht="13.5">
      <c r="A33" s="3"/>
      <c r="B33" s="3"/>
      <c r="C33" s="3"/>
      <c r="D33" s="8"/>
      <c r="E33" s="1"/>
      <c r="F33" s="5"/>
    </row>
    <row r="34" spans="1:6" ht="12.75">
      <c r="A34" s="12"/>
      <c r="B34" s="13"/>
      <c r="C34" s="14"/>
      <c r="D34" s="8"/>
      <c r="E34" s="15"/>
      <c r="F34" s="5"/>
    </row>
    <row r="35" spans="1:6" ht="13.5">
      <c r="A35" s="16"/>
      <c r="B35" s="3"/>
      <c r="C35" s="3"/>
      <c r="D35" s="8"/>
      <c r="E35" s="1"/>
      <c r="F35" s="5"/>
    </row>
    <row r="36" spans="1:6" ht="12.75">
      <c r="A36" s="16"/>
      <c r="B36" s="13"/>
      <c r="C36" s="14"/>
      <c r="D36" s="8"/>
      <c r="E36" s="15"/>
      <c r="F36" s="5"/>
    </row>
    <row r="37" spans="1:6" ht="13.5">
      <c r="A37" s="16"/>
      <c r="B37" s="3"/>
      <c r="C37" s="3"/>
      <c r="D37" s="8"/>
      <c r="E37" s="1"/>
      <c r="F37" s="5"/>
    </row>
    <row r="38" spans="1:6" ht="13.5">
      <c r="A38" s="17"/>
      <c r="B38" s="14"/>
      <c r="C38" s="14"/>
      <c r="D38" s="4"/>
      <c r="E38" s="3"/>
      <c r="F38" s="5"/>
    </row>
    <row r="39" spans="1:6" ht="13.5">
      <c r="A39" s="14"/>
      <c r="B39" s="13"/>
      <c r="C39" s="13"/>
      <c r="D39" s="4"/>
      <c r="E39" s="1"/>
      <c r="F39" s="5"/>
    </row>
    <row r="40" spans="1:6" ht="13.5">
      <c r="A40" s="14"/>
      <c r="B40" s="14"/>
      <c r="C40" s="14"/>
      <c r="D40" s="4"/>
      <c r="E40" s="111" t="s">
        <v>32</v>
      </c>
      <c r="F40" s="5"/>
    </row>
    <row r="41" spans="1:6" ht="13.5">
      <c r="A41" s="3"/>
      <c r="B41" s="3"/>
      <c r="C41" s="3"/>
      <c r="D41" s="8"/>
      <c r="E41" s="111" t="s">
        <v>110</v>
      </c>
      <c r="F41" s="5"/>
    </row>
    <row r="42" spans="1:5" ht="13.5">
      <c r="A42" s="3"/>
      <c r="B42" s="3"/>
      <c r="C42" s="3"/>
      <c r="D42" s="18"/>
      <c r="E42" s="111" t="s">
        <v>106</v>
      </c>
    </row>
  </sheetData>
  <sheetProtection/>
  <mergeCells count="1">
    <mergeCell ref="A1:E1"/>
  </mergeCells>
  <conditionalFormatting sqref="D11:D14 D29:D30">
    <cfRule type="cellIs" priority="2" dxfId="5" operator="lessThan" stopIfTrue="1">
      <formula>0</formula>
    </cfRule>
    <cfRule type="cellIs" priority="3" dxfId="6" operator="lessThan" stopIfTrue="1">
      <formula>0</formula>
    </cfRule>
    <cfRule type="cellIs" priority="4" dxfId="7" operator="lessThan" stopIfTrue="1">
      <formula>0</formula>
    </cfRule>
    <cfRule type="expression" priority="5" dxfId="5" stopIfTrue="1">
      <formula>"0&lt;"</formula>
    </cfRule>
  </conditionalFormatting>
  <conditionalFormatting sqref="D6:D28">
    <cfRule type="cellIs" priority="1" dxfId="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20.50390625" style="0" customWidth="1"/>
    <col min="4" max="4" width="3.25390625" style="0" customWidth="1"/>
    <col min="5" max="5" width="7.25390625" style="0" customWidth="1"/>
  </cols>
  <sheetData>
    <row r="1" spans="1:6" ht="12.75">
      <c r="A1" s="19" t="s">
        <v>33</v>
      </c>
      <c r="B1" s="15"/>
      <c r="C1" s="15"/>
      <c r="D1" s="21"/>
      <c r="E1" s="15"/>
      <c r="F1" s="15"/>
    </row>
    <row r="4" spans="1:6" ht="12.75">
      <c r="A4" s="20" t="s">
        <v>9</v>
      </c>
      <c r="B4" s="15"/>
      <c r="C4" s="15"/>
      <c r="D4" s="213" t="s">
        <v>195</v>
      </c>
      <c r="F4" s="213"/>
    </row>
    <row r="5" spans="1:6" ht="13.5" thickBot="1">
      <c r="A5" s="101" t="s">
        <v>194</v>
      </c>
      <c r="B5" s="101" t="s">
        <v>169</v>
      </c>
      <c r="C5" s="25"/>
      <c r="D5" s="21"/>
      <c r="E5" s="15"/>
      <c r="F5" s="22"/>
    </row>
    <row r="6" spans="1:6" ht="13.5" thickTop="1">
      <c r="A6" s="209" t="s">
        <v>163</v>
      </c>
      <c r="B6" s="210">
        <v>10000</v>
      </c>
      <c r="C6" s="211"/>
      <c r="D6" s="21" t="s">
        <v>196</v>
      </c>
      <c r="E6" s="214">
        <v>344500</v>
      </c>
      <c r="F6" s="14" t="s">
        <v>100</v>
      </c>
    </row>
    <row r="7" spans="1:6" ht="12.75">
      <c r="A7" s="207" t="s">
        <v>34</v>
      </c>
      <c r="B7" s="23">
        <v>15000</v>
      </c>
      <c r="C7" s="211"/>
      <c r="D7" s="21" t="s">
        <v>197</v>
      </c>
      <c r="E7" s="215">
        <v>223300</v>
      </c>
      <c r="F7" s="86" t="s">
        <v>198</v>
      </c>
    </row>
    <row r="8" spans="1:6" ht="12.75">
      <c r="A8" s="206" t="s">
        <v>164</v>
      </c>
      <c r="B8" s="73">
        <v>15000</v>
      </c>
      <c r="C8" s="212"/>
      <c r="D8" s="21"/>
      <c r="F8" s="15"/>
    </row>
    <row r="9" spans="1:6" ht="12.75">
      <c r="A9" s="207" t="s">
        <v>35</v>
      </c>
      <c r="B9" s="23">
        <v>10000</v>
      </c>
      <c r="C9" s="211"/>
      <c r="D9" s="216"/>
      <c r="E9" s="217" t="s">
        <v>199</v>
      </c>
      <c r="F9" s="218">
        <f>SUM(E6-E7)</f>
        <v>121200</v>
      </c>
    </row>
    <row r="10" spans="1:6" ht="12.75">
      <c r="A10" s="207" t="s">
        <v>36</v>
      </c>
      <c r="B10" s="23">
        <v>9676</v>
      </c>
      <c r="C10" s="211"/>
      <c r="D10" s="21"/>
      <c r="E10" s="15"/>
      <c r="F10" s="22"/>
    </row>
    <row r="11" spans="1:6" ht="12.75">
      <c r="A11" s="207" t="s">
        <v>165</v>
      </c>
      <c r="B11" s="23">
        <v>15000</v>
      </c>
      <c r="C11" s="211"/>
      <c r="D11" s="21"/>
      <c r="E11" s="15"/>
      <c r="F11" s="22"/>
    </row>
    <row r="12" spans="1:6" ht="12.75">
      <c r="A12" s="205" t="s">
        <v>68</v>
      </c>
      <c r="B12" s="73">
        <v>15000</v>
      </c>
      <c r="C12" s="212"/>
      <c r="D12" s="21"/>
      <c r="E12" s="15"/>
      <c r="F12" s="15"/>
    </row>
    <row r="13" spans="1:6" ht="12.75">
      <c r="A13" s="206" t="s">
        <v>167</v>
      </c>
      <c r="B13" s="73">
        <v>25000</v>
      </c>
      <c r="C13" s="212"/>
      <c r="D13" s="21"/>
      <c r="E13" s="15"/>
      <c r="F13" s="15"/>
    </row>
    <row r="14" spans="1:6" ht="12.75">
      <c r="A14" s="90" t="s">
        <v>76</v>
      </c>
      <c r="B14" s="39">
        <v>24784</v>
      </c>
      <c r="C14" s="40"/>
      <c r="D14" s="21"/>
      <c r="E14" s="15"/>
      <c r="F14" s="15"/>
    </row>
    <row r="15" spans="1:6" ht="12.75">
      <c r="A15" s="207" t="s">
        <v>168</v>
      </c>
      <c r="B15" s="39">
        <v>15000</v>
      </c>
      <c r="C15" s="40"/>
      <c r="D15" s="21"/>
      <c r="E15" s="15"/>
      <c r="F15" s="15"/>
    </row>
    <row r="16" spans="1:6" ht="12.75">
      <c r="A16" s="90" t="s">
        <v>166</v>
      </c>
      <c r="B16" s="39">
        <v>25000</v>
      </c>
      <c r="C16" s="40"/>
      <c r="D16" s="21"/>
      <c r="E16" s="15"/>
      <c r="F16" s="15"/>
    </row>
    <row r="17" spans="1:6" ht="12.75">
      <c r="A17" s="90" t="s">
        <v>77</v>
      </c>
      <c r="B17" s="39">
        <v>25000</v>
      </c>
      <c r="C17" s="40"/>
      <c r="D17" s="21"/>
      <c r="E17" s="15"/>
      <c r="F17" s="15"/>
    </row>
    <row r="18" spans="1:6" ht="13.5" thickBot="1">
      <c r="A18" s="208" t="s">
        <v>78</v>
      </c>
      <c r="B18" s="107">
        <v>25000</v>
      </c>
      <c r="C18" s="40"/>
      <c r="D18" s="21"/>
      <c r="E18" s="15"/>
      <c r="F18" s="15"/>
    </row>
    <row r="19" spans="1:6" ht="13.5" thickBot="1">
      <c r="A19" s="103" t="s">
        <v>12</v>
      </c>
      <c r="B19" s="104">
        <f>SUM(B6:B18)</f>
        <v>229460</v>
      </c>
      <c r="C19" s="26"/>
      <c r="D19" s="21"/>
      <c r="F19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="96" zoomScaleNormal="130" zoomScaleSheetLayoutView="96" zoomScalePageLayoutView="0" workbookViewId="0" topLeftCell="A34">
      <selection activeCell="F55" sqref="F55:G62"/>
    </sheetView>
  </sheetViews>
  <sheetFormatPr defaultColWidth="9.00390625" defaultRowHeight="12.75" customHeight="1"/>
  <cols>
    <col min="1" max="1" width="9.50390625" style="15" customWidth="1"/>
    <col min="2" max="2" width="9.00390625" style="21" customWidth="1"/>
    <col min="3" max="3" width="2.625" style="15" customWidth="1"/>
    <col min="4" max="4" width="9.125" style="21" customWidth="1"/>
    <col min="5" max="5" width="6.50390625" style="15" customWidth="1"/>
    <col min="6" max="6" width="12.875" style="15" customWidth="1"/>
    <col min="7" max="7" width="9.125" style="15" bestFit="1" customWidth="1"/>
    <col min="8" max="8" width="11.75390625" style="15" customWidth="1"/>
    <col min="9" max="9" width="6.50390625" style="15" customWidth="1"/>
    <col min="10" max="10" width="9.125" style="15" bestFit="1" customWidth="1"/>
    <col min="11" max="11" width="9.00390625" style="15" bestFit="1" customWidth="1"/>
    <col min="12" max="12" width="7.875" style="15" customWidth="1"/>
    <col min="13" max="14" width="9.125" style="15" bestFit="1" customWidth="1"/>
    <col min="15" max="16384" width="9.00390625" style="15" customWidth="1"/>
  </cols>
  <sheetData>
    <row r="1" ht="12.75" customHeight="1">
      <c r="A1" s="27" t="s">
        <v>43</v>
      </c>
    </row>
    <row r="2" spans="2:3" ht="12.75" customHeight="1">
      <c r="B2" s="25"/>
      <c r="C2" s="25"/>
    </row>
    <row r="3" spans="1:8" ht="12.75" customHeight="1">
      <c r="A3" s="70" t="s">
        <v>14</v>
      </c>
      <c r="B3" s="15"/>
      <c r="C3" s="25"/>
      <c r="E3" s="8"/>
      <c r="F3" s="153" t="s">
        <v>20</v>
      </c>
      <c r="G3" s="184"/>
      <c r="H3" s="185"/>
    </row>
    <row r="4" spans="1:8" ht="12.75" customHeight="1" thickBot="1">
      <c r="A4" s="100" t="s">
        <v>49</v>
      </c>
      <c r="B4" s="101" t="s">
        <v>39</v>
      </c>
      <c r="C4" s="25"/>
      <c r="E4" s="8"/>
      <c r="F4" s="100" t="s">
        <v>37</v>
      </c>
      <c r="G4" s="101" t="s">
        <v>38</v>
      </c>
      <c r="H4" s="176" t="s">
        <v>39</v>
      </c>
    </row>
    <row r="5" spans="1:8" ht="12.75" customHeight="1" thickBot="1" thickTop="1">
      <c r="A5" s="81">
        <v>43190</v>
      </c>
      <c r="B5" s="129">
        <v>614520</v>
      </c>
      <c r="C5" s="25"/>
      <c r="E5" s="8"/>
      <c r="F5" s="105" t="s">
        <v>88</v>
      </c>
      <c r="G5" s="179">
        <v>26</v>
      </c>
      <c r="H5" s="180">
        <f aca="true" t="shared" si="0" ref="H5:H32">G5*3000</f>
        <v>78000</v>
      </c>
    </row>
    <row r="6" spans="1:8" ht="12.75" customHeight="1" thickBot="1">
      <c r="A6" s="108" t="s">
        <v>45</v>
      </c>
      <c r="B6" s="130">
        <f>SUM(B5:B5)</f>
        <v>614520</v>
      </c>
      <c r="F6" s="98" t="s">
        <v>89</v>
      </c>
      <c r="G6" s="179">
        <v>1</v>
      </c>
      <c r="H6" s="181">
        <f t="shared" si="0"/>
        <v>3000</v>
      </c>
    </row>
    <row r="7" spans="3:8" ht="12.75" customHeight="1">
      <c r="C7" s="22"/>
      <c r="F7" s="110" t="s">
        <v>181</v>
      </c>
      <c r="G7" s="179">
        <v>6</v>
      </c>
      <c r="H7" s="181">
        <f t="shared" si="0"/>
        <v>18000</v>
      </c>
    </row>
    <row r="8" spans="3:8" ht="12.75" customHeight="1">
      <c r="C8" s="37"/>
      <c r="F8" s="110" t="s">
        <v>179</v>
      </c>
      <c r="G8" s="179">
        <v>4</v>
      </c>
      <c r="H8" s="181">
        <f t="shared" si="0"/>
        <v>12000</v>
      </c>
    </row>
    <row r="9" spans="1:8" ht="12.75" customHeight="1">
      <c r="A9" s="88" t="s">
        <v>18</v>
      </c>
      <c r="B9" s="123"/>
      <c r="C9" s="22"/>
      <c r="F9" s="110" t="s">
        <v>177</v>
      </c>
      <c r="G9" s="179">
        <v>1</v>
      </c>
      <c r="H9" s="181">
        <f t="shared" si="0"/>
        <v>3000</v>
      </c>
    </row>
    <row r="10" spans="1:8" ht="12.75" customHeight="1" thickBot="1">
      <c r="A10" s="177" t="s">
        <v>40</v>
      </c>
      <c r="B10" s="178" t="s">
        <v>39</v>
      </c>
      <c r="C10" s="29"/>
      <c r="F10" s="110" t="s">
        <v>180</v>
      </c>
      <c r="G10" s="179">
        <v>7</v>
      </c>
      <c r="H10" s="181">
        <f t="shared" si="0"/>
        <v>21000</v>
      </c>
    </row>
    <row r="11" spans="1:8" ht="12.75" customHeight="1" thickTop="1">
      <c r="A11" s="174">
        <v>43197</v>
      </c>
      <c r="B11" s="102">
        <v>16363</v>
      </c>
      <c r="C11" s="29"/>
      <c r="F11" s="110" t="s">
        <v>176</v>
      </c>
      <c r="G11" s="179">
        <v>3</v>
      </c>
      <c r="H11" s="181">
        <f t="shared" si="0"/>
        <v>9000</v>
      </c>
    </row>
    <row r="12" spans="1:8" ht="12.75" customHeight="1">
      <c r="A12" s="174">
        <v>43197</v>
      </c>
      <c r="B12" s="121">
        <v>6857</v>
      </c>
      <c r="C12" s="32"/>
      <c r="F12" s="110" t="s">
        <v>104</v>
      </c>
      <c r="G12" s="179">
        <v>2</v>
      </c>
      <c r="H12" s="181">
        <f t="shared" si="0"/>
        <v>6000</v>
      </c>
    </row>
    <row r="13" spans="1:8" ht="12.75" customHeight="1">
      <c r="A13" s="76">
        <v>43198</v>
      </c>
      <c r="B13" s="102">
        <v>7378</v>
      </c>
      <c r="C13" s="29"/>
      <c r="F13" s="98" t="s">
        <v>93</v>
      </c>
      <c r="G13" s="179">
        <v>3</v>
      </c>
      <c r="H13" s="181">
        <f t="shared" si="0"/>
        <v>9000</v>
      </c>
    </row>
    <row r="14" spans="1:8" ht="12.75" customHeight="1">
      <c r="A14" s="76">
        <v>43198</v>
      </c>
      <c r="B14" s="102">
        <v>20255</v>
      </c>
      <c r="C14" s="29"/>
      <c r="F14" s="98" t="s">
        <v>92</v>
      </c>
      <c r="G14" s="179">
        <v>4</v>
      </c>
      <c r="H14" s="181">
        <f t="shared" si="0"/>
        <v>12000</v>
      </c>
    </row>
    <row r="15" spans="1:8" ht="12.75" customHeight="1">
      <c r="A15" s="91">
        <v>43204</v>
      </c>
      <c r="B15" s="102">
        <v>27161</v>
      </c>
      <c r="C15" s="29"/>
      <c r="F15" s="98" t="s">
        <v>91</v>
      </c>
      <c r="G15" s="179">
        <v>23</v>
      </c>
      <c r="H15" s="181">
        <f t="shared" si="0"/>
        <v>69000</v>
      </c>
    </row>
    <row r="16" spans="1:8" ht="12.75" customHeight="1">
      <c r="A16" s="91">
        <v>43204</v>
      </c>
      <c r="B16" s="102">
        <v>9248</v>
      </c>
      <c r="C16" s="29"/>
      <c r="F16" s="109" t="s">
        <v>101</v>
      </c>
      <c r="G16" s="179">
        <v>8</v>
      </c>
      <c r="H16" s="182">
        <f t="shared" si="0"/>
        <v>24000</v>
      </c>
    </row>
    <row r="17" spans="1:8" ht="12.75" customHeight="1">
      <c r="A17" s="91">
        <v>43205</v>
      </c>
      <c r="B17" s="102">
        <v>12916</v>
      </c>
      <c r="C17" s="29"/>
      <c r="F17" s="110" t="s">
        <v>182</v>
      </c>
      <c r="G17" s="179">
        <v>3</v>
      </c>
      <c r="H17" s="181">
        <f t="shared" si="0"/>
        <v>9000</v>
      </c>
    </row>
    <row r="18" spans="1:8" ht="12.75" customHeight="1">
      <c r="A18" s="76">
        <v>43205</v>
      </c>
      <c r="B18" s="102">
        <v>8005</v>
      </c>
      <c r="C18" s="29"/>
      <c r="F18" s="110" t="s">
        <v>184</v>
      </c>
      <c r="G18" s="179">
        <v>2</v>
      </c>
      <c r="H18" s="181">
        <f t="shared" si="0"/>
        <v>6000</v>
      </c>
    </row>
    <row r="19" spans="1:8" ht="12.75" customHeight="1">
      <c r="A19" s="91">
        <v>43211</v>
      </c>
      <c r="B19" s="102">
        <v>11944</v>
      </c>
      <c r="C19" s="29"/>
      <c r="F19" s="98" t="s">
        <v>99</v>
      </c>
      <c r="G19" s="179">
        <v>2</v>
      </c>
      <c r="H19" s="181">
        <f t="shared" si="0"/>
        <v>6000</v>
      </c>
    </row>
    <row r="20" spans="1:8" ht="12.75" customHeight="1">
      <c r="A20" s="91">
        <v>43211</v>
      </c>
      <c r="B20" s="102">
        <v>6799</v>
      </c>
      <c r="C20" s="29"/>
      <c r="F20" s="98" t="s">
        <v>98</v>
      </c>
      <c r="G20" s="179">
        <v>7</v>
      </c>
      <c r="H20" s="181">
        <f t="shared" si="0"/>
        <v>21000</v>
      </c>
    </row>
    <row r="21" spans="1:8" ht="12.75" customHeight="1">
      <c r="A21" s="76">
        <v>43212</v>
      </c>
      <c r="B21" s="102">
        <v>14656</v>
      </c>
      <c r="C21" s="29"/>
      <c r="F21" s="110" t="s">
        <v>183</v>
      </c>
      <c r="G21" s="179">
        <v>2</v>
      </c>
      <c r="H21" s="181">
        <f t="shared" si="0"/>
        <v>6000</v>
      </c>
    </row>
    <row r="22" spans="1:9" ht="12.75" customHeight="1">
      <c r="A22" s="76">
        <v>43212</v>
      </c>
      <c r="B22" s="102">
        <v>23309</v>
      </c>
      <c r="C22" s="29"/>
      <c r="F22" s="110" t="s">
        <v>178</v>
      </c>
      <c r="G22" s="179">
        <v>3</v>
      </c>
      <c r="H22" s="181">
        <f t="shared" si="0"/>
        <v>9000</v>
      </c>
      <c r="I22" s="30"/>
    </row>
    <row r="23" spans="1:9" ht="12.75" customHeight="1">
      <c r="A23" s="76">
        <v>43218</v>
      </c>
      <c r="B23" s="102">
        <v>11312</v>
      </c>
      <c r="C23" s="29"/>
      <c r="F23" s="98" t="s">
        <v>97</v>
      </c>
      <c r="G23" s="179">
        <v>8</v>
      </c>
      <c r="H23" s="181">
        <f t="shared" si="0"/>
        <v>24000</v>
      </c>
      <c r="I23" s="30"/>
    </row>
    <row r="24" spans="1:9" ht="12.75" customHeight="1">
      <c r="A24" s="76">
        <v>43218</v>
      </c>
      <c r="B24" s="102">
        <v>12373</v>
      </c>
      <c r="C24" s="29"/>
      <c r="F24" s="98" t="s">
        <v>90</v>
      </c>
      <c r="G24" s="179">
        <v>24</v>
      </c>
      <c r="H24" s="181">
        <f t="shared" si="0"/>
        <v>72000</v>
      </c>
      <c r="I24" s="30"/>
    </row>
    <row r="25" spans="1:9" ht="12.75" customHeight="1">
      <c r="A25" s="76">
        <v>43219</v>
      </c>
      <c r="B25" s="102">
        <v>15731</v>
      </c>
      <c r="C25" s="29"/>
      <c r="F25" s="98" t="s">
        <v>96</v>
      </c>
      <c r="G25" s="179">
        <v>8</v>
      </c>
      <c r="H25" s="181">
        <f t="shared" si="0"/>
        <v>24000</v>
      </c>
      <c r="I25" s="30"/>
    </row>
    <row r="26" spans="1:9" ht="12.75" customHeight="1">
      <c r="A26" s="76">
        <v>43219</v>
      </c>
      <c r="B26" s="102">
        <v>18824</v>
      </c>
      <c r="C26" s="29"/>
      <c r="F26" s="110" t="s">
        <v>185</v>
      </c>
      <c r="G26" s="179">
        <v>3</v>
      </c>
      <c r="H26" s="181">
        <f t="shared" si="0"/>
        <v>9000</v>
      </c>
      <c r="I26" s="30"/>
    </row>
    <row r="27" spans="1:9" ht="12.75" customHeight="1">
      <c r="A27" s="76">
        <v>43220</v>
      </c>
      <c r="B27" s="102">
        <v>6848</v>
      </c>
      <c r="C27" s="29"/>
      <c r="F27" s="98" t="s">
        <v>95</v>
      </c>
      <c r="G27" s="179">
        <v>12</v>
      </c>
      <c r="H27" s="181">
        <f t="shared" si="0"/>
        <v>36000</v>
      </c>
      <c r="I27" s="30"/>
    </row>
    <row r="28" spans="1:9" ht="12.75" customHeight="1">
      <c r="A28" s="76">
        <v>43220</v>
      </c>
      <c r="B28" s="102">
        <v>8578</v>
      </c>
      <c r="C28" s="29"/>
      <c r="F28" s="98" t="s">
        <v>94</v>
      </c>
      <c r="G28" s="179">
        <v>8</v>
      </c>
      <c r="H28" s="181">
        <f t="shared" si="0"/>
        <v>24000</v>
      </c>
      <c r="I28" s="30"/>
    </row>
    <row r="29" spans="1:9" ht="12.75" customHeight="1">
      <c r="A29" s="76">
        <v>43223</v>
      </c>
      <c r="B29" s="102">
        <v>3497</v>
      </c>
      <c r="C29" s="29"/>
      <c r="F29" s="122" t="s">
        <v>186</v>
      </c>
      <c r="G29" s="179">
        <v>19</v>
      </c>
      <c r="H29" s="181">
        <f t="shared" si="0"/>
        <v>57000</v>
      </c>
      <c r="I29" s="30"/>
    </row>
    <row r="30" spans="1:9" ht="12.75" customHeight="1">
      <c r="A30" s="76">
        <v>43223</v>
      </c>
      <c r="B30" s="102">
        <v>18568</v>
      </c>
      <c r="C30" s="37"/>
      <c r="F30" s="122" t="s">
        <v>211</v>
      </c>
      <c r="G30" s="179">
        <v>4</v>
      </c>
      <c r="H30" s="181">
        <f t="shared" si="0"/>
        <v>12000</v>
      </c>
      <c r="I30" s="30"/>
    </row>
    <row r="31" spans="1:9" ht="12.75" customHeight="1">
      <c r="A31" s="76">
        <v>43223</v>
      </c>
      <c r="B31" s="102">
        <v>17412</v>
      </c>
      <c r="C31" s="37"/>
      <c r="F31" s="122" t="s">
        <v>212</v>
      </c>
      <c r="G31" s="179">
        <v>4</v>
      </c>
      <c r="H31" s="181">
        <f t="shared" si="0"/>
        <v>12000</v>
      </c>
      <c r="I31" s="30"/>
    </row>
    <row r="32" spans="1:9" ht="12.75" customHeight="1" thickBot="1">
      <c r="A32" s="76">
        <v>43224</v>
      </c>
      <c r="B32" s="102">
        <v>14277</v>
      </c>
      <c r="C32" s="37"/>
      <c r="F32" s="110" t="s">
        <v>46</v>
      </c>
      <c r="G32" s="179">
        <v>5</v>
      </c>
      <c r="H32" s="181">
        <f t="shared" si="0"/>
        <v>15000</v>
      </c>
      <c r="I32" s="30"/>
    </row>
    <row r="33" spans="1:9" ht="12.75" customHeight="1" thickBot="1">
      <c r="A33" s="76">
        <v>43224</v>
      </c>
      <c r="B33" s="102">
        <v>17651</v>
      </c>
      <c r="C33" s="37"/>
      <c r="F33" s="154" t="s">
        <v>45</v>
      </c>
      <c r="G33" s="166">
        <f>SUM(G5:G32)</f>
        <v>202</v>
      </c>
      <c r="H33" s="183">
        <f>SUM(H5:H32)</f>
        <v>606000</v>
      </c>
      <c r="I33" s="30"/>
    </row>
    <row r="34" spans="1:9" ht="12.75" customHeight="1">
      <c r="A34" s="76">
        <v>43225</v>
      </c>
      <c r="B34" s="102">
        <v>18368</v>
      </c>
      <c r="C34" s="37"/>
      <c r="I34" s="30"/>
    </row>
    <row r="35" spans="1:9" ht="12.75" customHeight="1">
      <c r="A35" s="76">
        <v>43225</v>
      </c>
      <c r="B35" s="102">
        <v>9267</v>
      </c>
      <c r="C35" s="37"/>
      <c r="F35" s="155" t="s">
        <v>22</v>
      </c>
      <c r="G35" s="37"/>
      <c r="H35" s="37"/>
      <c r="I35" s="30"/>
    </row>
    <row r="36" spans="1:9" ht="12.75" customHeight="1" thickBot="1">
      <c r="A36" s="76">
        <v>43226</v>
      </c>
      <c r="B36" s="102">
        <v>12687</v>
      </c>
      <c r="C36" s="37"/>
      <c r="F36" s="100" t="s">
        <v>40</v>
      </c>
      <c r="G36" s="115" t="s">
        <v>39</v>
      </c>
      <c r="H36" s="101" t="s">
        <v>5</v>
      </c>
      <c r="I36" s="30"/>
    </row>
    <row r="37" spans="1:9" ht="12.75" customHeight="1" thickTop="1">
      <c r="A37" s="174">
        <v>43226</v>
      </c>
      <c r="B37" s="167">
        <v>17706</v>
      </c>
      <c r="C37" s="37"/>
      <c r="F37" s="222">
        <v>43212</v>
      </c>
      <c r="G37" s="223">
        <v>10140</v>
      </c>
      <c r="H37" s="224" t="s">
        <v>204</v>
      </c>
      <c r="I37" s="30"/>
    </row>
    <row r="38" spans="1:9" ht="12.75" customHeight="1">
      <c r="A38" s="76">
        <v>43226</v>
      </c>
      <c r="B38" s="102">
        <v>19828</v>
      </c>
      <c r="C38" s="37"/>
      <c r="F38" s="221">
        <v>43206</v>
      </c>
      <c r="G38" s="102">
        <v>109000</v>
      </c>
      <c r="H38" s="230" t="s">
        <v>203</v>
      </c>
      <c r="I38" s="30"/>
    </row>
    <row r="39" spans="1:8" ht="12.75" customHeight="1">
      <c r="A39" s="174">
        <v>43231</v>
      </c>
      <c r="B39" s="102">
        <v>4630</v>
      </c>
      <c r="C39" s="37"/>
      <c r="F39" s="220">
        <v>43213</v>
      </c>
      <c r="G39" s="121">
        <v>19540</v>
      </c>
      <c r="H39" s="231"/>
    </row>
    <row r="40" spans="1:8" ht="12.75" customHeight="1">
      <c r="A40" s="174">
        <v>43232</v>
      </c>
      <c r="B40" s="167">
        <v>7627</v>
      </c>
      <c r="C40" s="37"/>
      <c r="F40" s="227">
        <v>43203</v>
      </c>
      <c r="G40" s="226">
        <v>20700</v>
      </c>
      <c r="H40" s="228" t="s">
        <v>214</v>
      </c>
    </row>
    <row r="41" spans="1:8" ht="12.75" customHeight="1">
      <c r="A41" s="174">
        <v>43232</v>
      </c>
      <c r="B41" s="167">
        <v>12635</v>
      </c>
      <c r="F41" s="219">
        <v>43219</v>
      </c>
      <c r="G41" s="169">
        <v>26200</v>
      </c>
      <c r="H41" s="189" t="s">
        <v>205</v>
      </c>
    </row>
    <row r="42" spans="1:8" ht="12.75" customHeight="1">
      <c r="A42" s="174">
        <v>43233</v>
      </c>
      <c r="B42" s="167">
        <v>17072</v>
      </c>
      <c r="F42" s="188">
        <v>43223</v>
      </c>
      <c r="G42" s="169">
        <v>12000</v>
      </c>
      <c r="H42" s="189" t="s">
        <v>171</v>
      </c>
    </row>
    <row r="43" spans="1:9" ht="12.75" customHeight="1">
      <c r="A43" s="174">
        <v>43233</v>
      </c>
      <c r="B43" s="167">
        <v>13942</v>
      </c>
      <c r="F43" s="188">
        <v>43223</v>
      </c>
      <c r="G43" s="169">
        <v>20200</v>
      </c>
      <c r="H43" s="189" t="s">
        <v>204</v>
      </c>
      <c r="I43" s="30"/>
    </row>
    <row r="44" spans="1:9" ht="12.75" customHeight="1">
      <c r="A44" s="174">
        <v>43239</v>
      </c>
      <c r="B44" s="167">
        <v>13410</v>
      </c>
      <c r="F44" s="188">
        <v>43224</v>
      </c>
      <c r="G44" s="169">
        <v>14330</v>
      </c>
      <c r="H44" s="189" t="s">
        <v>171</v>
      </c>
      <c r="I44" s="30"/>
    </row>
    <row r="45" spans="1:10" ht="12.75" customHeight="1">
      <c r="A45" s="174">
        <v>43239</v>
      </c>
      <c r="B45" s="167">
        <v>19225</v>
      </c>
      <c r="F45" s="188">
        <v>43225</v>
      </c>
      <c r="G45" s="169">
        <v>10060</v>
      </c>
      <c r="H45" s="189" t="s">
        <v>206</v>
      </c>
      <c r="I45" s="30"/>
      <c r="J45" s="33"/>
    </row>
    <row r="46" spans="1:9" ht="12.75" customHeight="1">
      <c r="A46" s="174">
        <v>43240</v>
      </c>
      <c r="B46" s="167">
        <v>11441</v>
      </c>
      <c r="F46" s="188">
        <v>43225</v>
      </c>
      <c r="G46" s="169">
        <v>10060</v>
      </c>
      <c r="H46" s="189" t="s">
        <v>207</v>
      </c>
      <c r="I46" s="30"/>
    </row>
    <row r="47" spans="1:9" ht="12.75" customHeight="1">
      <c r="A47" s="174">
        <v>43240</v>
      </c>
      <c r="B47" s="167">
        <v>24498</v>
      </c>
      <c r="F47" s="188">
        <v>43225</v>
      </c>
      <c r="G47" s="169">
        <v>9390</v>
      </c>
      <c r="H47" s="189" t="s">
        <v>171</v>
      </c>
      <c r="I47" s="30"/>
    </row>
    <row r="48" spans="1:9" ht="12.75" customHeight="1">
      <c r="A48" s="174">
        <v>43246</v>
      </c>
      <c r="B48" s="167">
        <v>10892</v>
      </c>
      <c r="F48" s="188">
        <v>43226</v>
      </c>
      <c r="G48" s="169">
        <v>41400</v>
      </c>
      <c r="H48" s="189" t="s">
        <v>208</v>
      </c>
      <c r="I48" s="30"/>
    </row>
    <row r="49" spans="1:10" ht="12.75" customHeight="1" thickBot="1">
      <c r="A49" s="174">
        <v>43246</v>
      </c>
      <c r="B49" s="167">
        <v>8963</v>
      </c>
      <c r="F49" s="188">
        <v>43226</v>
      </c>
      <c r="G49" s="169">
        <v>37840</v>
      </c>
      <c r="H49" s="189" t="s">
        <v>209</v>
      </c>
      <c r="I49" s="30"/>
      <c r="J49" s="37"/>
    </row>
    <row r="50" spans="1:10" ht="12.75" customHeight="1" thickBot="1">
      <c r="A50" s="108" t="s">
        <v>12</v>
      </c>
      <c r="B50" s="146">
        <f>SUM(B11:B29,B30:B49)</f>
        <v>532153</v>
      </c>
      <c r="F50" s="188">
        <v>43228</v>
      </c>
      <c r="G50" s="169">
        <v>10800</v>
      </c>
      <c r="H50" s="225" t="s">
        <v>213</v>
      </c>
      <c r="I50" s="30"/>
      <c r="J50" s="37"/>
    </row>
    <row r="51" spans="1:9" ht="12.75" customHeight="1">
      <c r="A51" s="175"/>
      <c r="F51" s="188">
        <v>43239</v>
      </c>
      <c r="G51" s="169">
        <v>20360</v>
      </c>
      <c r="H51" s="189" t="s">
        <v>210</v>
      </c>
      <c r="I51" s="30"/>
    </row>
    <row r="52" spans="1:9" ht="12.75" customHeight="1" thickBot="1">
      <c r="A52" s="175"/>
      <c r="F52" s="188">
        <v>43240</v>
      </c>
      <c r="G52" s="169">
        <v>1500</v>
      </c>
      <c r="H52" s="189" t="s">
        <v>204</v>
      </c>
      <c r="I52" s="30"/>
    </row>
    <row r="53" spans="1:9" ht="12.75" customHeight="1" thickBot="1">
      <c r="A53" s="175"/>
      <c r="F53" s="103" t="s">
        <v>45</v>
      </c>
      <c r="G53" s="186">
        <f>SUM(G37:G52)</f>
        <v>373520</v>
      </c>
      <c r="H53" s="187"/>
      <c r="I53" s="34"/>
    </row>
    <row r="54" ht="12.75" customHeight="1">
      <c r="A54" s="175"/>
    </row>
    <row r="55" spans="1:7" ht="12.75" customHeight="1">
      <c r="A55" s="175"/>
      <c r="F55" s="152" t="s">
        <v>188</v>
      </c>
      <c r="G55" s="149"/>
    </row>
    <row r="56" spans="1:7" ht="12.75" customHeight="1" thickBot="1">
      <c r="A56" s="175"/>
      <c r="F56" s="100" t="s">
        <v>170</v>
      </c>
      <c r="G56" s="164" t="s">
        <v>169</v>
      </c>
    </row>
    <row r="57" spans="6:7" ht="12.75" customHeight="1" thickTop="1">
      <c r="F57" s="38" t="s">
        <v>189</v>
      </c>
      <c r="G57" s="170">
        <v>44764</v>
      </c>
    </row>
    <row r="58" spans="6:7" ht="12.75" customHeight="1">
      <c r="F58" s="35" t="s">
        <v>190</v>
      </c>
      <c r="G58" s="31">
        <v>275</v>
      </c>
    </row>
    <row r="59" spans="6:7" ht="12.75" customHeight="1">
      <c r="F59" s="35" t="s">
        <v>192</v>
      </c>
      <c r="G59" s="31">
        <v>14350</v>
      </c>
    </row>
    <row r="60" spans="6:7" ht="12.75" customHeight="1">
      <c r="F60" s="172" t="s">
        <v>193</v>
      </c>
      <c r="G60" s="31">
        <v>21000</v>
      </c>
    </row>
    <row r="61" spans="6:7" ht="12.75" customHeight="1" thickBot="1">
      <c r="F61" s="173" t="s">
        <v>191</v>
      </c>
      <c r="G61" s="36">
        <v>140400</v>
      </c>
    </row>
    <row r="62" spans="6:7" ht="12.75" customHeight="1" thickBot="1">
      <c r="F62" s="103" t="s">
        <v>45</v>
      </c>
      <c r="G62" s="171">
        <f>SUM(G57:G61)</f>
        <v>220789</v>
      </c>
    </row>
    <row r="63" ht="12.75" customHeight="1">
      <c r="C63" s="37"/>
    </row>
    <row r="64" ht="12.75" customHeight="1">
      <c r="C64" s="37"/>
    </row>
    <row r="65" ht="12.75" customHeight="1">
      <c r="C65" s="37"/>
    </row>
    <row r="66" ht="12.75" customHeight="1">
      <c r="C66" s="37"/>
    </row>
    <row r="67" ht="12.75" customHeight="1">
      <c r="C67" s="37"/>
    </row>
    <row r="68" ht="12.75" customHeight="1">
      <c r="C68" s="37"/>
    </row>
    <row r="69" ht="12.75" customHeight="1">
      <c r="C69" s="37"/>
    </row>
    <row r="70" ht="12.75" customHeight="1">
      <c r="C70" s="37"/>
    </row>
    <row r="71" ht="12.75" customHeight="1">
      <c r="C71" s="37"/>
    </row>
    <row r="72" ht="12.75" customHeight="1">
      <c r="C72" s="37"/>
    </row>
    <row r="77" ht="12.75" customHeight="1">
      <c r="C77" s="37"/>
    </row>
    <row r="78" ht="12.75" customHeight="1">
      <c r="C78" s="25"/>
    </row>
    <row r="79" ht="12.75" customHeight="1">
      <c r="C79" s="25"/>
    </row>
    <row r="80" ht="12.75" customHeight="1">
      <c r="C80" s="37"/>
    </row>
    <row r="81" ht="12.75" customHeight="1">
      <c r="C81" s="37"/>
    </row>
    <row r="87" ht="12.75" customHeight="1">
      <c r="D87" s="25"/>
    </row>
    <row r="88" ht="12.75" customHeight="1">
      <c r="D88" s="25"/>
    </row>
  </sheetData>
  <sheetProtection/>
  <mergeCells count="1">
    <mergeCell ref="H38:H3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3">
      <selection activeCell="E52" sqref="E52"/>
    </sheetView>
  </sheetViews>
  <sheetFormatPr defaultColWidth="9.00390625" defaultRowHeight="13.5"/>
  <cols>
    <col min="3" max="3" width="10.75390625" style="0" customWidth="1"/>
    <col min="5" max="5" width="11.375" style="0" customWidth="1"/>
    <col min="6" max="6" width="9.25390625" style="0" bestFit="1" customWidth="1"/>
  </cols>
  <sheetData>
    <row r="1" spans="1:6" ht="12.75">
      <c r="A1" s="232" t="s">
        <v>161</v>
      </c>
      <c r="B1" s="232"/>
      <c r="C1" s="232"/>
      <c r="D1" s="232"/>
      <c r="E1" s="232"/>
      <c r="F1" s="232"/>
    </row>
    <row r="3" spans="1:6" ht="12.75">
      <c r="A3" s="117" t="s">
        <v>134</v>
      </c>
      <c r="B3" s="117" t="s">
        <v>135</v>
      </c>
      <c r="C3" s="117" t="s">
        <v>136</v>
      </c>
      <c r="D3" s="117" t="s">
        <v>137</v>
      </c>
      <c r="E3" s="117" t="s">
        <v>138</v>
      </c>
      <c r="F3" s="117" t="s">
        <v>139</v>
      </c>
    </row>
    <row r="4" spans="1:6" ht="12.75">
      <c r="A4" s="235">
        <v>43197</v>
      </c>
      <c r="B4" s="236" t="s">
        <v>140</v>
      </c>
      <c r="C4" s="47" t="s">
        <v>141</v>
      </c>
      <c r="D4" s="84">
        <v>30000</v>
      </c>
      <c r="E4" s="84">
        <v>6250</v>
      </c>
      <c r="F4" s="84">
        <f>SUM(D4:E4)</f>
        <v>36250</v>
      </c>
    </row>
    <row r="5" spans="1:6" ht="12.75">
      <c r="A5" s="234"/>
      <c r="B5" s="234"/>
      <c r="C5" s="83" t="s">
        <v>142</v>
      </c>
      <c r="D5" s="79">
        <v>10000</v>
      </c>
      <c r="E5" s="79">
        <v>0</v>
      </c>
      <c r="F5" s="79">
        <f aca="true" t="shared" si="0" ref="F5:F42">SUM(D5:E5)</f>
        <v>10000</v>
      </c>
    </row>
    <row r="6" spans="1:6" ht="12.75">
      <c r="A6" s="233">
        <v>43198</v>
      </c>
      <c r="B6" s="234" t="s">
        <v>143</v>
      </c>
      <c r="C6" s="83" t="s">
        <v>144</v>
      </c>
      <c r="D6" s="79">
        <v>10000</v>
      </c>
      <c r="E6" s="79">
        <v>0</v>
      </c>
      <c r="F6" s="79">
        <f t="shared" si="0"/>
        <v>10000</v>
      </c>
    </row>
    <row r="7" spans="1:8" ht="12.75">
      <c r="A7" s="234"/>
      <c r="B7" s="234"/>
      <c r="C7" s="83" t="s">
        <v>145</v>
      </c>
      <c r="D7" s="79">
        <v>10000</v>
      </c>
      <c r="E7" s="79">
        <v>0</v>
      </c>
      <c r="F7" s="79">
        <f t="shared" si="0"/>
        <v>10000</v>
      </c>
      <c r="H7" s="68"/>
    </row>
    <row r="8" spans="1:6" ht="12.75">
      <c r="A8" s="233">
        <v>43204</v>
      </c>
      <c r="B8" s="234" t="s">
        <v>140</v>
      </c>
      <c r="C8" s="83" t="s">
        <v>146</v>
      </c>
      <c r="D8" s="79">
        <v>126960</v>
      </c>
      <c r="E8" s="79">
        <v>82800</v>
      </c>
      <c r="F8" s="79">
        <f t="shared" si="0"/>
        <v>209760</v>
      </c>
    </row>
    <row r="9" spans="1:6" ht="12.75">
      <c r="A9" s="234"/>
      <c r="B9" s="234"/>
      <c r="C9" s="83" t="s">
        <v>147</v>
      </c>
      <c r="D9" s="79">
        <v>22590</v>
      </c>
      <c r="E9" s="79">
        <v>4130</v>
      </c>
      <c r="F9" s="79">
        <f t="shared" si="0"/>
        <v>26720</v>
      </c>
    </row>
    <row r="10" spans="1:6" ht="12.75">
      <c r="A10" s="233">
        <v>43205</v>
      </c>
      <c r="B10" s="234" t="s">
        <v>143</v>
      </c>
      <c r="C10" s="83" t="s">
        <v>148</v>
      </c>
      <c r="D10" s="79">
        <v>10000</v>
      </c>
      <c r="E10" s="79">
        <v>0</v>
      </c>
      <c r="F10" s="79">
        <f t="shared" si="0"/>
        <v>10000</v>
      </c>
    </row>
    <row r="11" spans="1:6" ht="12.75">
      <c r="A11" s="234"/>
      <c r="B11" s="234"/>
      <c r="C11" s="83" t="s">
        <v>149</v>
      </c>
      <c r="D11" s="79">
        <v>10000</v>
      </c>
      <c r="E11" s="79">
        <v>0</v>
      </c>
      <c r="F11" s="79">
        <f t="shared" si="0"/>
        <v>10000</v>
      </c>
    </row>
    <row r="12" spans="1:6" ht="12.75">
      <c r="A12" s="233">
        <v>43211</v>
      </c>
      <c r="B12" s="234" t="s">
        <v>140</v>
      </c>
      <c r="C12" s="83" t="s">
        <v>150</v>
      </c>
      <c r="D12" s="79">
        <v>70200</v>
      </c>
      <c r="E12" s="79">
        <v>7800</v>
      </c>
      <c r="F12" s="79">
        <f t="shared" si="0"/>
        <v>78000</v>
      </c>
    </row>
    <row r="13" spans="1:6" ht="12.75">
      <c r="A13" s="234"/>
      <c r="B13" s="234"/>
      <c r="C13" s="83" t="s">
        <v>142</v>
      </c>
      <c r="D13" s="79">
        <v>10000</v>
      </c>
      <c r="E13" s="79">
        <v>0</v>
      </c>
      <c r="F13" s="79">
        <f t="shared" si="0"/>
        <v>10000</v>
      </c>
    </row>
    <row r="14" spans="1:6" ht="12.75">
      <c r="A14" s="233">
        <v>43212</v>
      </c>
      <c r="B14" s="234" t="s">
        <v>143</v>
      </c>
      <c r="C14" s="83" t="s">
        <v>144</v>
      </c>
      <c r="D14" s="79">
        <v>10000</v>
      </c>
      <c r="E14" s="79">
        <v>0</v>
      </c>
      <c r="F14" s="79">
        <f t="shared" si="0"/>
        <v>10000</v>
      </c>
    </row>
    <row r="15" spans="1:6" ht="12.75">
      <c r="A15" s="234"/>
      <c r="B15" s="234"/>
      <c r="C15" s="83" t="s">
        <v>151</v>
      </c>
      <c r="D15" s="79">
        <v>10000</v>
      </c>
      <c r="E15" s="79">
        <v>0</v>
      </c>
      <c r="F15" s="79">
        <f t="shared" si="0"/>
        <v>10000</v>
      </c>
    </row>
    <row r="16" spans="1:6" ht="12.75">
      <c r="A16" s="233">
        <v>43218</v>
      </c>
      <c r="B16" s="234" t="s">
        <v>140</v>
      </c>
      <c r="C16" s="83" t="s">
        <v>152</v>
      </c>
      <c r="D16" s="79">
        <v>10000</v>
      </c>
      <c r="E16" s="79">
        <v>0</v>
      </c>
      <c r="F16" s="79">
        <f t="shared" si="0"/>
        <v>10000</v>
      </c>
    </row>
    <row r="17" spans="1:6" ht="12.75">
      <c r="A17" s="234"/>
      <c r="B17" s="234"/>
      <c r="C17" s="83" t="s">
        <v>153</v>
      </c>
      <c r="D17" s="79">
        <v>10000</v>
      </c>
      <c r="E17" s="79">
        <v>0</v>
      </c>
      <c r="F17" s="79">
        <f t="shared" si="0"/>
        <v>10000</v>
      </c>
    </row>
    <row r="18" spans="1:6" ht="12.75">
      <c r="A18" s="233">
        <v>43219</v>
      </c>
      <c r="B18" s="234" t="s">
        <v>143</v>
      </c>
      <c r="C18" s="83" t="s">
        <v>144</v>
      </c>
      <c r="D18" s="79">
        <v>10000</v>
      </c>
      <c r="E18" s="79">
        <v>0</v>
      </c>
      <c r="F18" s="79">
        <f t="shared" si="0"/>
        <v>10000</v>
      </c>
    </row>
    <row r="19" spans="1:6" ht="12.75">
      <c r="A19" s="234"/>
      <c r="B19" s="234"/>
      <c r="C19" s="83" t="s">
        <v>145</v>
      </c>
      <c r="D19" s="79">
        <v>10000</v>
      </c>
      <c r="E19" s="79">
        <v>0</v>
      </c>
      <c r="F19" s="79">
        <f t="shared" si="0"/>
        <v>10000</v>
      </c>
    </row>
    <row r="20" spans="1:6" ht="12.75">
      <c r="A20" s="233">
        <v>43220</v>
      </c>
      <c r="B20" s="234" t="s">
        <v>154</v>
      </c>
      <c r="C20" s="83" t="s">
        <v>145</v>
      </c>
      <c r="D20" s="79">
        <v>10000</v>
      </c>
      <c r="E20" s="79">
        <v>0</v>
      </c>
      <c r="F20" s="79">
        <f t="shared" si="0"/>
        <v>10000</v>
      </c>
    </row>
    <row r="21" spans="1:6" ht="12.75">
      <c r="A21" s="234"/>
      <c r="B21" s="234"/>
      <c r="C21" s="83" t="s">
        <v>149</v>
      </c>
      <c r="D21" s="79">
        <v>10000</v>
      </c>
      <c r="E21" s="79">
        <v>0</v>
      </c>
      <c r="F21" s="79">
        <f t="shared" si="0"/>
        <v>10000</v>
      </c>
    </row>
    <row r="22" spans="1:6" ht="12.75">
      <c r="A22" s="233">
        <v>43223</v>
      </c>
      <c r="B22" s="234" t="s">
        <v>154</v>
      </c>
      <c r="C22" s="83" t="s">
        <v>155</v>
      </c>
      <c r="D22" s="79">
        <v>10000</v>
      </c>
      <c r="E22" s="79">
        <v>0</v>
      </c>
      <c r="F22" s="79">
        <f t="shared" si="0"/>
        <v>10000</v>
      </c>
    </row>
    <row r="23" spans="1:6" ht="12.75">
      <c r="A23" s="234"/>
      <c r="B23" s="234"/>
      <c r="C23" s="83" t="s">
        <v>147</v>
      </c>
      <c r="D23" s="79">
        <v>22590</v>
      </c>
      <c r="E23" s="79">
        <v>35170</v>
      </c>
      <c r="F23" s="79">
        <f t="shared" si="0"/>
        <v>57760</v>
      </c>
    </row>
    <row r="24" spans="1:6" ht="12.75">
      <c r="A24" s="234"/>
      <c r="B24" s="234"/>
      <c r="C24" s="83" t="s">
        <v>142</v>
      </c>
      <c r="D24" s="79">
        <v>10000</v>
      </c>
      <c r="E24" s="79">
        <v>0</v>
      </c>
      <c r="F24" s="79">
        <f t="shared" si="0"/>
        <v>10000</v>
      </c>
    </row>
    <row r="25" spans="1:6" ht="12.75">
      <c r="A25" s="233">
        <v>43224</v>
      </c>
      <c r="B25" s="234" t="s">
        <v>154</v>
      </c>
      <c r="C25" s="83" t="s">
        <v>141</v>
      </c>
      <c r="D25" s="79">
        <v>30000</v>
      </c>
      <c r="E25" s="79">
        <v>6250</v>
      </c>
      <c r="F25" s="79">
        <f t="shared" si="0"/>
        <v>36250</v>
      </c>
    </row>
    <row r="26" spans="1:6" ht="12.75">
      <c r="A26" s="234"/>
      <c r="B26" s="234"/>
      <c r="C26" s="83" t="s">
        <v>142</v>
      </c>
      <c r="D26" s="79">
        <v>10000</v>
      </c>
      <c r="E26" s="79">
        <v>0</v>
      </c>
      <c r="F26" s="79">
        <f t="shared" si="0"/>
        <v>10000</v>
      </c>
    </row>
    <row r="27" spans="1:6" ht="12.75">
      <c r="A27" s="233">
        <v>43225</v>
      </c>
      <c r="B27" s="234" t="s">
        <v>140</v>
      </c>
      <c r="C27" s="83" t="s">
        <v>141</v>
      </c>
      <c r="D27" s="79">
        <v>30000</v>
      </c>
      <c r="E27" s="79">
        <v>6250</v>
      </c>
      <c r="F27" s="79">
        <f t="shared" si="0"/>
        <v>36250</v>
      </c>
    </row>
    <row r="28" spans="1:6" ht="12.75">
      <c r="A28" s="234"/>
      <c r="B28" s="234"/>
      <c r="C28" s="83" t="s">
        <v>153</v>
      </c>
      <c r="D28" s="79">
        <v>10000</v>
      </c>
      <c r="E28" s="79">
        <v>0</v>
      </c>
      <c r="F28" s="79">
        <f t="shared" si="0"/>
        <v>10000</v>
      </c>
    </row>
    <row r="29" spans="1:6" ht="12.75">
      <c r="A29" s="233">
        <v>43226</v>
      </c>
      <c r="B29" s="234" t="s">
        <v>143</v>
      </c>
      <c r="C29" s="83" t="s">
        <v>144</v>
      </c>
      <c r="D29" s="79">
        <v>10000</v>
      </c>
      <c r="E29" s="79">
        <v>0</v>
      </c>
      <c r="F29" s="79">
        <f t="shared" si="0"/>
        <v>10000</v>
      </c>
    </row>
    <row r="30" spans="1:6" ht="12.75">
      <c r="A30" s="234"/>
      <c r="B30" s="234"/>
      <c r="C30" s="83" t="s">
        <v>155</v>
      </c>
      <c r="D30" s="79">
        <v>10000</v>
      </c>
      <c r="E30" s="79">
        <v>0</v>
      </c>
      <c r="F30" s="79">
        <f t="shared" si="0"/>
        <v>10000</v>
      </c>
    </row>
    <row r="31" spans="1:6" ht="12.75">
      <c r="A31" s="234"/>
      <c r="B31" s="234"/>
      <c r="C31" s="83" t="s">
        <v>142</v>
      </c>
      <c r="D31" s="79">
        <v>10000</v>
      </c>
      <c r="E31" s="79">
        <v>0</v>
      </c>
      <c r="F31" s="79">
        <f t="shared" si="0"/>
        <v>10000</v>
      </c>
    </row>
    <row r="32" spans="1:6" ht="12.75">
      <c r="A32" s="233">
        <v>43232</v>
      </c>
      <c r="B32" s="234" t="s">
        <v>140</v>
      </c>
      <c r="C32" s="83" t="s">
        <v>156</v>
      </c>
      <c r="D32" s="79">
        <v>10000</v>
      </c>
      <c r="E32" s="79">
        <v>0</v>
      </c>
      <c r="F32" s="79">
        <f t="shared" si="0"/>
        <v>10000</v>
      </c>
    </row>
    <row r="33" spans="1:6" ht="12.75">
      <c r="A33" s="233"/>
      <c r="B33" s="234"/>
      <c r="C33" s="83" t="s">
        <v>157</v>
      </c>
      <c r="D33" s="79">
        <v>10000</v>
      </c>
      <c r="E33" s="79">
        <v>0</v>
      </c>
      <c r="F33" s="79">
        <f t="shared" si="0"/>
        <v>10000</v>
      </c>
    </row>
    <row r="34" spans="1:6" ht="12.75">
      <c r="A34" s="234"/>
      <c r="B34" s="234"/>
      <c r="C34" s="83" t="s">
        <v>142</v>
      </c>
      <c r="D34" s="79">
        <v>10000</v>
      </c>
      <c r="E34" s="79">
        <v>0</v>
      </c>
      <c r="F34" s="79">
        <f t="shared" si="0"/>
        <v>10000</v>
      </c>
    </row>
    <row r="35" spans="1:6" ht="12.75">
      <c r="A35" s="233">
        <v>43233</v>
      </c>
      <c r="B35" s="234" t="s">
        <v>143</v>
      </c>
      <c r="C35" s="83" t="s">
        <v>144</v>
      </c>
      <c r="D35" s="79">
        <v>10000</v>
      </c>
      <c r="E35" s="79">
        <v>0</v>
      </c>
      <c r="F35" s="79">
        <f t="shared" si="0"/>
        <v>10000</v>
      </c>
    </row>
    <row r="36" spans="1:6" ht="12.75">
      <c r="A36" s="233"/>
      <c r="B36" s="234"/>
      <c r="C36" s="83" t="s">
        <v>145</v>
      </c>
      <c r="D36" s="79">
        <v>10000</v>
      </c>
      <c r="E36" s="79">
        <v>0</v>
      </c>
      <c r="F36" s="79">
        <f t="shared" si="0"/>
        <v>10000</v>
      </c>
    </row>
    <row r="37" spans="1:6" ht="12.75">
      <c r="A37" s="233">
        <v>43239</v>
      </c>
      <c r="B37" s="234" t="s">
        <v>140</v>
      </c>
      <c r="C37" s="83" t="s">
        <v>141</v>
      </c>
      <c r="D37" s="79">
        <v>30000</v>
      </c>
      <c r="E37" s="79">
        <v>6250</v>
      </c>
      <c r="F37" s="79">
        <f t="shared" si="0"/>
        <v>36250</v>
      </c>
    </row>
    <row r="38" spans="1:6" ht="12.75">
      <c r="A38" s="234"/>
      <c r="B38" s="234"/>
      <c r="C38" s="83" t="s">
        <v>142</v>
      </c>
      <c r="D38" s="79">
        <v>10000</v>
      </c>
      <c r="E38" s="79">
        <v>0</v>
      </c>
      <c r="F38" s="79">
        <f t="shared" si="0"/>
        <v>10000</v>
      </c>
    </row>
    <row r="39" spans="1:6" ht="12.75">
      <c r="A39" s="233">
        <v>43240</v>
      </c>
      <c r="B39" s="234" t="s">
        <v>143</v>
      </c>
      <c r="C39" s="83" t="s">
        <v>155</v>
      </c>
      <c r="D39" s="79">
        <v>10000</v>
      </c>
      <c r="E39" s="79">
        <v>0</v>
      </c>
      <c r="F39" s="79">
        <f t="shared" si="0"/>
        <v>10000</v>
      </c>
    </row>
    <row r="40" spans="1:6" ht="12.75">
      <c r="A40" s="234"/>
      <c r="B40" s="234"/>
      <c r="C40" s="83" t="s">
        <v>142</v>
      </c>
      <c r="D40" s="79">
        <v>10000</v>
      </c>
      <c r="E40" s="79">
        <v>0</v>
      </c>
      <c r="F40" s="79">
        <f t="shared" si="0"/>
        <v>10000</v>
      </c>
    </row>
    <row r="41" spans="1:6" ht="12.75">
      <c r="A41" s="233">
        <v>43246</v>
      </c>
      <c r="B41" s="234" t="s">
        <v>140</v>
      </c>
      <c r="C41" s="83" t="s">
        <v>158</v>
      </c>
      <c r="D41" s="79">
        <v>10000</v>
      </c>
      <c r="E41" s="79">
        <v>0</v>
      </c>
      <c r="F41" s="79">
        <f t="shared" si="0"/>
        <v>10000</v>
      </c>
    </row>
    <row r="42" spans="1:6" ht="13.5" thickBot="1">
      <c r="A42" s="234"/>
      <c r="B42" s="234"/>
      <c r="C42" s="92" t="s">
        <v>142</v>
      </c>
      <c r="D42" s="113">
        <v>10000</v>
      </c>
      <c r="E42" s="113">
        <v>0</v>
      </c>
      <c r="F42" s="113">
        <f t="shared" si="0"/>
        <v>10000</v>
      </c>
    </row>
    <row r="43" spans="3:6" ht="13.5" thickBot="1">
      <c r="C43" s="94" t="s">
        <v>162</v>
      </c>
      <c r="D43" s="106">
        <f>SUM(D4:D42)</f>
        <v>672340</v>
      </c>
      <c r="E43" s="106">
        <f>SUM(E4:E42)</f>
        <v>154900</v>
      </c>
      <c r="F43" s="116">
        <f>SUM(F4:F42)</f>
        <v>827240</v>
      </c>
    </row>
    <row r="44" spans="3:6" ht="12.75">
      <c r="C44" s="47"/>
      <c r="D44" s="242" t="s">
        <v>159</v>
      </c>
      <c r="E44" s="243"/>
      <c r="F44" s="84">
        <v>226350</v>
      </c>
    </row>
    <row r="45" spans="3:6" ht="12.75">
      <c r="C45" s="83"/>
      <c r="D45" s="244" t="s">
        <v>160</v>
      </c>
      <c r="E45" s="245"/>
      <c r="F45" s="83">
        <v>756</v>
      </c>
    </row>
    <row r="46" spans="3:6" ht="13.5" thickBot="1">
      <c r="C46" s="92"/>
      <c r="D46" s="240"/>
      <c r="E46" s="241"/>
      <c r="F46" s="92"/>
    </row>
    <row r="47" spans="3:6" ht="13.5" thickBot="1">
      <c r="C47" s="237" t="s">
        <v>139</v>
      </c>
      <c r="D47" s="238"/>
      <c r="E47" s="239"/>
      <c r="F47" s="118">
        <f>SUM(F43,F44,F45)</f>
        <v>1054346</v>
      </c>
    </row>
    <row r="48" ht="12.75">
      <c r="A48" s="82"/>
    </row>
    <row r="49" ht="12.75">
      <c r="A49" s="82"/>
    </row>
  </sheetData>
  <sheetProtection/>
  <mergeCells count="41">
    <mergeCell ref="C47:E47"/>
    <mergeCell ref="D46:E46"/>
    <mergeCell ref="A41:A42"/>
    <mergeCell ref="B41:B42"/>
    <mergeCell ref="D44:E44"/>
    <mergeCell ref="D45:E45"/>
    <mergeCell ref="A39:A40"/>
    <mergeCell ref="B39:B40"/>
    <mergeCell ref="A20:A21"/>
    <mergeCell ref="B20:B21"/>
    <mergeCell ref="A22:A24"/>
    <mergeCell ref="B22:B24"/>
    <mergeCell ref="A27:A28"/>
    <mergeCell ref="B27:B28"/>
    <mergeCell ref="A25:A26"/>
    <mergeCell ref="B25:B26"/>
    <mergeCell ref="A29:A31"/>
    <mergeCell ref="A35:A36"/>
    <mergeCell ref="B35:B36"/>
    <mergeCell ref="A37:A38"/>
    <mergeCell ref="B37:B38"/>
    <mergeCell ref="B29:B31"/>
    <mergeCell ref="A32:A34"/>
    <mergeCell ref="B32:B34"/>
    <mergeCell ref="A18:A19"/>
    <mergeCell ref="B18:B19"/>
    <mergeCell ref="A8:A9"/>
    <mergeCell ref="B8:B9"/>
    <mergeCell ref="A10:A11"/>
    <mergeCell ref="B10:B11"/>
    <mergeCell ref="A16:A17"/>
    <mergeCell ref="B16:B17"/>
    <mergeCell ref="A1:F1"/>
    <mergeCell ref="A6:A7"/>
    <mergeCell ref="B6:B7"/>
    <mergeCell ref="A4:A5"/>
    <mergeCell ref="B4:B5"/>
    <mergeCell ref="A14:A15"/>
    <mergeCell ref="B14:B15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3">
      <selection activeCell="E28" sqref="E28"/>
    </sheetView>
  </sheetViews>
  <sheetFormatPr defaultColWidth="9.00390625" defaultRowHeight="13.5"/>
  <cols>
    <col min="1" max="1" width="14.625" style="41" customWidth="1"/>
    <col min="2" max="2" width="11.00390625" style="15" bestFit="1" customWidth="1"/>
    <col min="3" max="3" width="15.125" style="15" customWidth="1"/>
    <col min="4" max="4" width="8.125" style="24" customWidth="1"/>
    <col min="5" max="5" width="9.00390625" style="46" customWidth="1"/>
    <col min="6" max="6" width="10.00390625" style="46" customWidth="1"/>
    <col min="7" max="7" width="8.875" style="68" customWidth="1"/>
    <col min="8" max="8" width="8.875" style="15" customWidth="1"/>
    <col min="9" max="9" width="6.50390625" style="15" customWidth="1"/>
    <col min="10" max="10" width="9.00390625" style="15" bestFit="1" customWidth="1"/>
    <col min="11" max="11" width="11.875" style="15" customWidth="1"/>
    <col min="12" max="12" width="9.00390625" style="46" customWidth="1"/>
    <col min="13" max="13" width="10.375" style="15" customWidth="1"/>
    <col min="14" max="14" width="9.00390625" style="15" bestFit="1" customWidth="1"/>
    <col min="15" max="15" width="11.875" style="15" customWidth="1"/>
    <col min="16" max="16" width="9.00390625" style="15" bestFit="1" customWidth="1"/>
    <col min="17" max="16384" width="9.00390625" style="15" customWidth="1"/>
  </cols>
  <sheetData>
    <row r="1" spans="1:7" ht="12.75">
      <c r="A1" s="72" t="s">
        <v>24</v>
      </c>
      <c r="F1" s="165" t="s">
        <v>27</v>
      </c>
      <c r="G1" s="15"/>
    </row>
    <row r="2" spans="1:8" ht="13.5" thickBot="1">
      <c r="A2" s="100" t="s">
        <v>40</v>
      </c>
      <c r="B2" s="101" t="s">
        <v>39</v>
      </c>
      <c r="E2" s="15"/>
      <c r="F2" s="100" t="s">
        <v>40</v>
      </c>
      <c r="G2" s="115" t="s">
        <v>39</v>
      </c>
      <c r="H2" s="101" t="s">
        <v>5</v>
      </c>
    </row>
    <row r="3" spans="1:11" ht="13.5" thickTop="1">
      <c r="A3" s="194">
        <v>43190</v>
      </c>
      <c r="B3" s="131">
        <v>5475</v>
      </c>
      <c r="F3" s="174">
        <v>43109</v>
      </c>
      <c r="G3" s="145">
        <v>2542</v>
      </c>
      <c r="H3" s="90" t="s">
        <v>51</v>
      </c>
      <c r="K3" s="46"/>
    </row>
    <row r="4" spans="1:11" ht="12.75">
      <c r="A4" s="109">
        <v>43240</v>
      </c>
      <c r="B4" s="132">
        <v>2597</v>
      </c>
      <c r="F4" s="174">
        <v>43138</v>
      </c>
      <c r="G4" s="145">
        <v>2604</v>
      </c>
      <c r="H4" s="90" t="s">
        <v>51</v>
      </c>
      <c r="K4" s="46"/>
    </row>
    <row r="5" spans="1:11" ht="13.5" thickBot="1">
      <c r="A5" s="194">
        <v>43262</v>
      </c>
      <c r="B5" s="102">
        <v>89807</v>
      </c>
      <c r="F5" s="174">
        <v>43138</v>
      </c>
      <c r="G5" s="145">
        <v>5882</v>
      </c>
      <c r="H5" s="90" t="s">
        <v>51</v>
      </c>
      <c r="K5" s="46"/>
    </row>
    <row r="6" spans="1:11" ht="13.5" thickBot="1">
      <c r="A6" s="108" t="s">
        <v>103</v>
      </c>
      <c r="B6" s="147">
        <f>SUM(B3:B5)</f>
        <v>97879</v>
      </c>
      <c r="F6" s="174">
        <v>43140</v>
      </c>
      <c r="G6" s="145">
        <v>4960</v>
      </c>
      <c r="H6" s="90" t="s">
        <v>51</v>
      </c>
      <c r="K6" s="46"/>
    </row>
    <row r="7" spans="6:11" ht="12.75">
      <c r="F7" s="174">
        <v>43147</v>
      </c>
      <c r="G7" s="145">
        <v>82</v>
      </c>
      <c r="H7" s="90" t="s">
        <v>51</v>
      </c>
      <c r="K7" s="46"/>
    </row>
    <row r="8" spans="1:11" ht="12.75">
      <c r="A8" s="72" t="s">
        <v>26</v>
      </c>
      <c r="F8" s="174">
        <v>43149</v>
      </c>
      <c r="G8" s="145">
        <v>1066</v>
      </c>
      <c r="H8" s="90" t="s">
        <v>51</v>
      </c>
      <c r="K8" s="46"/>
    </row>
    <row r="9" spans="1:11" ht="13.5" thickBot="1">
      <c r="A9" s="100" t="s">
        <v>40</v>
      </c>
      <c r="B9" s="101" t="s">
        <v>39</v>
      </c>
      <c r="C9" s="101" t="s">
        <v>5</v>
      </c>
      <c r="F9" s="174">
        <v>43157</v>
      </c>
      <c r="G9" s="145">
        <v>3731</v>
      </c>
      <c r="H9" s="90" t="s">
        <v>51</v>
      </c>
      <c r="K9" s="46"/>
    </row>
    <row r="10" spans="1:11" ht="13.5" thickTop="1">
      <c r="A10" s="76">
        <v>43141</v>
      </c>
      <c r="B10" s="195">
        <v>10000</v>
      </c>
      <c r="C10" s="168" t="s">
        <v>69</v>
      </c>
      <c r="F10" s="174">
        <v>43158</v>
      </c>
      <c r="G10" s="145">
        <v>360</v>
      </c>
      <c r="H10" s="90" t="s">
        <v>51</v>
      </c>
      <c r="K10" s="46"/>
    </row>
    <row r="11" spans="1:11" ht="12.75">
      <c r="A11" s="76">
        <v>43155</v>
      </c>
      <c r="B11" s="196">
        <v>10000</v>
      </c>
      <c r="C11" s="168" t="s">
        <v>69</v>
      </c>
      <c r="F11" s="174">
        <v>43158</v>
      </c>
      <c r="G11" s="145">
        <v>120</v>
      </c>
      <c r="H11" s="90" t="s">
        <v>51</v>
      </c>
      <c r="K11" s="46"/>
    </row>
    <row r="12" spans="1:11" ht="12.75">
      <c r="A12" s="76">
        <v>43190</v>
      </c>
      <c r="B12" s="195">
        <v>10000</v>
      </c>
      <c r="C12" s="197" t="s">
        <v>70</v>
      </c>
      <c r="E12" s="78"/>
      <c r="F12" s="174">
        <v>43158</v>
      </c>
      <c r="G12" s="145">
        <v>4224</v>
      </c>
      <c r="H12" s="90" t="s">
        <v>51</v>
      </c>
      <c r="K12" s="46"/>
    </row>
    <row r="13" spans="1:11" ht="13.5" thickBot="1">
      <c r="A13" s="81">
        <v>43247</v>
      </c>
      <c r="B13" s="198">
        <v>10000</v>
      </c>
      <c r="C13" s="199" t="s">
        <v>75</v>
      </c>
      <c r="F13" s="174">
        <v>43161</v>
      </c>
      <c r="G13" s="145">
        <v>4920</v>
      </c>
      <c r="H13" s="90" t="s">
        <v>51</v>
      </c>
      <c r="K13" s="46"/>
    </row>
    <row r="14" spans="1:11" ht="13.5" thickBot="1">
      <c r="A14" s="108" t="s">
        <v>12</v>
      </c>
      <c r="B14" s="193">
        <f>SUM(B10:B13)</f>
        <v>40000</v>
      </c>
      <c r="C14" s="187"/>
      <c r="F14" s="174">
        <v>43164</v>
      </c>
      <c r="G14" s="145">
        <v>1261</v>
      </c>
      <c r="H14" s="90" t="s">
        <v>51</v>
      </c>
      <c r="K14" s="46"/>
    </row>
    <row r="15" spans="6:11" ht="12.75">
      <c r="F15" s="174">
        <v>43165</v>
      </c>
      <c r="G15" s="145">
        <v>120</v>
      </c>
      <c r="H15" s="90" t="s">
        <v>51</v>
      </c>
      <c r="K15" s="46"/>
    </row>
    <row r="16" spans="6:11" ht="12.75">
      <c r="F16" s="174">
        <v>43172</v>
      </c>
      <c r="G16" s="145">
        <v>82</v>
      </c>
      <c r="H16" s="90" t="s">
        <v>51</v>
      </c>
      <c r="K16" s="46"/>
    </row>
    <row r="17" spans="6:11" ht="12.75">
      <c r="F17" s="174">
        <v>43174</v>
      </c>
      <c r="G17" s="145">
        <v>5904</v>
      </c>
      <c r="H17" s="90" t="s">
        <v>51</v>
      </c>
      <c r="K17" s="46"/>
    </row>
    <row r="18" spans="1:11" ht="12.75">
      <c r="A18" s="72" t="s">
        <v>29</v>
      </c>
      <c r="F18" s="174">
        <v>43180</v>
      </c>
      <c r="G18" s="145">
        <v>1261</v>
      </c>
      <c r="H18" s="90" t="s">
        <v>51</v>
      </c>
      <c r="K18" s="46"/>
    </row>
    <row r="19" spans="1:11" ht="13.5" thickBot="1">
      <c r="A19" s="100" t="s">
        <v>49</v>
      </c>
      <c r="B19" s="115" t="s">
        <v>39</v>
      </c>
      <c r="C19" s="101" t="s">
        <v>5</v>
      </c>
      <c r="F19" s="174">
        <v>43186</v>
      </c>
      <c r="G19" s="145">
        <v>902</v>
      </c>
      <c r="H19" s="90" t="s">
        <v>51</v>
      </c>
      <c r="K19" s="46"/>
    </row>
    <row r="20" spans="1:11" ht="13.5" thickTop="1">
      <c r="A20" s="76">
        <v>43139</v>
      </c>
      <c r="B20" s="133">
        <v>216</v>
      </c>
      <c r="C20" s="42" t="s">
        <v>173</v>
      </c>
      <c r="D20" s="40"/>
      <c r="F20" s="174">
        <v>43189</v>
      </c>
      <c r="G20" s="145">
        <v>82</v>
      </c>
      <c r="H20" s="90" t="s">
        <v>51</v>
      </c>
      <c r="K20" s="46"/>
    </row>
    <row r="21" spans="1:11" ht="12.75">
      <c r="A21" s="76">
        <v>43147</v>
      </c>
      <c r="B21" s="133">
        <v>432</v>
      </c>
      <c r="C21" s="42" t="s">
        <v>174</v>
      </c>
      <c r="D21" s="40"/>
      <c r="F21" s="174">
        <v>43190</v>
      </c>
      <c r="G21" s="145">
        <v>840</v>
      </c>
      <c r="H21" s="90" t="s">
        <v>51</v>
      </c>
      <c r="K21" s="46"/>
    </row>
    <row r="22" spans="1:8" ht="12.75">
      <c r="A22" s="76">
        <v>43148</v>
      </c>
      <c r="B22" s="133">
        <v>736</v>
      </c>
      <c r="C22" s="42" t="s">
        <v>187</v>
      </c>
      <c r="D22" s="40"/>
      <c r="F22" s="174">
        <v>43192</v>
      </c>
      <c r="G22" s="145">
        <v>210</v>
      </c>
      <c r="H22" s="90" t="s">
        <v>51</v>
      </c>
    </row>
    <row r="23" spans="1:11" ht="12.75">
      <c r="A23" s="76">
        <v>43155</v>
      </c>
      <c r="B23" s="133">
        <v>592</v>
      </c>
      <c r="C23" s="42" t="s">
        <v>173</v>
      </c>
      <c r="D23" s="40"/>
      <c r="F23" s="174">
        <v>43193</v>
      </c>
      <c r="G23" s="145">
        <v>250</v>
      </c>
      <c r="H23" s="90" t="s">
        <v>51</v>
      </c>
      <c r="K23" s="46"/>
    </row>
    <row r="24" spans="1:11" ht="12.75">
      <c r="A24" s="76">
        <v>43155</v>
      </c>
      <c r="B24" s="133">
        <v>359</v>
      </c>
      <c r="C24" s="42" t="s">
        <v>173</v>
      </c>
      <c r="D24" s="40"/>
      <c r="F24" s="174">
        <v>43200</v>
      </c>
      <c r="G24" s="145">
        <v>164</v>
      </c>
      <c r="H24" s="90" t="s">
        <v>51</v>
      </c>
      <c r="K24" s="46"/>
    </row>
    <row r="25" spans="1:11" ht="12.75">
      <c r="A25" s="76">
        <v>43158</v>
      </c>
      <c r="B25" s="133">
        <v>100</v>
      </c>
      <c r="C25" s="42" t="s">
        <v>175</v>
      </c>
      <c r="D25" s="40"/>
      <c r="F25" s="174">
        <v>43201</v>
      </c>
      <c r="G25" s="145">
        <v>240</v>
      </c>
      <c r="H25" s="90" t="s">
        <v>51</v>
      </c>
      <c r="K25" s="46"/>
    </row>
    <row r="26" spans="1:11" ht="12.75">
      <c r="A26" s="76">
        <v>43196</v>
      </c>
      <c r="B26" s="133">
        <v>204</v>
      </c>
      <c r="C26" s="42" t="s">
        <v>175</v>
      </c>
      <c r="D26" s="40"/>
      <c r="F26" s="174">
        <v>43209</v>
      </c>
      <c r="G26" s="145">
        <v>360</v>
      </c>
      <c r="H26" s="90" t="s">
        <v>51</v>
      </c>
      <c r="K26" s="46"/>
    </row>
    <row r="27" spans="1:11" ht="12.75">
      <c r="A27" s="76">
        <v>43203</v>
      </c>
      <c r="B27" s="133">
        <v>704</v>
      </c>
      <c r="C27" s="42" t="s">
        <v>174</v>
      </c>
      <c r="D27" s="40"/>
      <c r="F27" s="174">
        <v>43210</v>
      </c>
      <c r="G27" s="190">
        <v>82</v>
      </c>
      <c r="H27" s="90" t="s">
        <v>51</v>
      </c>
      <c r="K27" s="46"/>
    </row>
    <row r="28" spans="1:11" ht="12.75">
      <c r="A28" s="76">
        <v>43204</v>
      </c>
      <c r="B28" s="133">
        <v>756</v>
      </c>
      <c r="C28" s="42" t="s">
        <v>173</v>
      </c>
      <c r="F28" s="174">
        <v>43228</v>
      </c>
      <c r="G28" s="190">
        <v>3198</v>
      </c>
      <c r="H28" s="90" t="s">
        <v>51</v>
      </c>
      <c r="K28" s="46"/>
    </row>
    <row r="29" spans="1:11" ht="12.75">
      <c r="A29" s="76">
        <v>43240</v>
      </c>
      <c r="B29" s="133">
        <v>424</v>
      </c>
      <c r="C29" s="42" t="s">
        <v>175</v>
      </c>
      <c r="F29" s="174">
        <v>43242</v>
      </c>
      <c r="G29" s="190">
        <v>930</v>
      </c>
      <c r="H29" s="90" t="s">
        <v>51</v>
      </c>
      <c r="K29" s="46"/>
    </row>
    <row r="30" spans="1:11" ht="12.75">
      <c r="A30" s="76">
        <v>43244</v>
      </c>
      <c r="B30" s="133">
        <v>324</v>
      </c>
      <c r="C30" s="42" t="s">
        <v>174</v>
      </c>
      <c r="D30" s="40"/>
      <c r="F30" s="174">
        <v>43242</v>
      </c>
      <c r="G30" s="190">
        <v>485</v>
      </c>
      <c r="H30" s="90" t="s">
        <v>51</v>
      </c>
      <c r="K30" s="46"/>
    </row>
    <row r="31" spans="1:11" ht="12.75">
      <c r="A31" s="76">
        <v>43245</v>
      </c>
      <c r="B31" s="133">
        <v>540</v>
      </c>
      <c r="C31" s="42" t="s">
        <v>173</v>
      </c>
      <c r="D31" s="40"/>
      <c r="F31" s="174">
        <v>43244</v>
      </c>
      <c r="G31" s="190">
        <v>21</v>
      </c>
      <c r="H31" s="90" t="s">
        <v>51</v>
      </c>
      <c r="K31" s="46"/>
    </row>
    <row r="32" spans="1:11" ht="13.5" thickBot="1">
      <c r="A32" s="76">
        <v>43246</v>
      </c>
      <c r="B32" s="133">
        <v>100</v>
      </c>
      <c r="C32" s="42" t="s">
        <v>173</v>
      </c>
      <c r="D32" s="40"/>
      <c r="F32" s="174">
        <v>43244</v>
      </c>
      <c r="G32" s="190">
        <v>600</v>
      </c>
      <c r="H32" s="90" t="s">
        <v>51</v>
      </c>
      <c r="K32" s="46"/>
    </row>
    <row r="33" spans="1:11" ht="13.5" thickBot="1">
      <c r="A33" s="108" t="s">
        <v>12</v>
      </c>
      <c r="B33" s="193">
        <f>SUM(B20:B32)</f>
        <v>5487</v>
      </c>
      <c r="C33" s="200"/>
      <c r="D33" s="40"/>
      <c r="F33" s="174">
        <v>43249</v>
      </c>
      <c r="G33" s="190">
        <v>760</v>
      </c>
      <c r="H33" s="90" t="s">
        <v>51</v>
      </c>
      <c r="K33" s="46"/>
    </row>
    <row r="34" spans="4:11" ht="12.75">
      <c r="D34" s="40"/>
      <c r="F34" s="174">
        <v>43249</v>
      </c>
      <c r="G34" s="190">
        <v>640</v>
      </c>
      <c r="H34" s="90" t="s">
        <v>51</v>
      </c>
      <c r="K34" s="46"/>
    </row>
    <row r="35" spans="1:11" ht="12.75">
      <c r="A35" s="28"/>
      <c r="B35" s="37"/>
      <c r="C35" s="37"/>
      <c r="D35" s="40"/>
      <c r="F35" s="174">
        <v>43250</v>
      </c>
      <c r="G35" s="190">
        <v>360</v>
      </c>
      <c r="H35" s="90" t="s">
        <v>51</v>
      </c>
      <c r="K35" s="46"/>
    </row>
    <row r="36" spans="2:11" ht="12.75">
      <c r="B36" s="37"/>
      <c r="C36" s="22"/>
      <c r="D36" s="40"/>
      <c r="F36" s="174">
        <v>43258</v>
      </c>
      <c r="G36" s="190">
        <v>120</v>
      </c>
      <c r="H36" s="90" t="s">
        <v>51</v>
      </c>
      <c r="K36" s="46"/>
    </row>
    <row r="37" spans="1:11" ht="12.75">
      <c r="A37" s="153" t="s">
        <v>50</v>
      </c>
      <c r="B37" s="80"/>
      <c r="C37" s="22"/>
      <c r="F37" s="76">
        <v>43197</v>
      </c>
      <c r="G37" s="190">
        <v>50</v>
      </c>
      <c r="H37" s="191" t="s">
        <v>52</v>
      </c>
      <c r="K37" s="46"/>
    </row>
    <row r="38" spans="1:11" ht="13.5" thickBot="1">
      <c r="A38" s="100" t="s">
        <v>49</v>
      </c>
      <c r="B38" s="101" t="s">
        <v>39</v>
      </c>
      <c r="C38" s="32"/>
      <c r="F38" s="76">
        <v>43197</v>
      </c>
      <c r="G38" s="192">
        <v>400</v>
      </c>
      <c r="H38" s="191" t="s">
        <v>52</v>
      </c>
      <c r="J38" s="37"/>
      <c r="K38" s="46"/>
    </row>
    <row r="39" spans="1:11" ht="13.5" thickBot="1" thickTop="1">
      <c r="A39" s="81">
        <v>43203</v>
      </c>
      <c r="B39" s="201">
        <v>162000</v>
      </c>
      <c r="C39" s="37"/>
      <c r="F39" s="76">
        <v>43198</v>
      </c>
      <c r="G39" s="192">
        <v>450</v>
      </c>
      <c r="H39" s="191" t="s">
        <v>52</v>
      </c>
      <c r="K39" s="46"/>
    </row>
    <row r="40" spans="1:11" ht="13.5" thickBot="1">
      <c r="A40" s="108" t="s">
        <v>45</v>
      </c>
      <c r="B40" s="202">
        <f>SUM(B39)</f>
        <v>162000</v>
      </c>
      <c r="C40" s="37"/>
      <c r="F40" s="76">
        <v>43204</v>
      </c>
      <c r="G40" s="192">
        <v>150</v>
      </c>
      <c r="H40" s="191" t="s">
        <v>52</v>
      </c>
      <c r="K40" s="46"/>
    </row>
    <row r="41" spans="6:11" ht="12.75">
      <c r="F41" s="76">
        <v>43205</v>
      </c>
      <c r="G41" s="192">
        <v>700</v>
      </c>
      <c r="H41" s="191" t="s">
        <v>52</v>
      </c>
      <c r="K41" s="46"/>
    </row>
    <row r="42" spans="1:11" ht="12.75">
      <c r="A42" s="87" t="s">
        <v>74</v>
      </c>
      <c r="F42" s="76">
        <v>43211</v>
      </c>
      <c r="G42" s="192">
        <v>300</v>
      </c>
      <c r="H42" s="191" t="s">
        <v>52</v>
      </c>
      <c r="K42" s="46"/>
    </row>
    <row r="43" spans="1:8" ht="13.5" thickBot="1">
      <c r="A43" s="100" t="s">
        <v>49</v>
      </c>
      <c r="B43" s="101" t="s">
        <v>169</v>
      </c>
      <c r="E43" s="77"/>
      <c r="F43" s="76">
        <v>43212</v>
      </c>
      <c r="G43" s="192">
        <v>400</v>
      </c>
      <c r="H43" s="191" t="s">
        <v>52</v>
      </c>
    </row>
    <row r="44" spans="1:16" ht="13.5" thickBot="1" thickTop="1">
      <c r="A44" s="203"/>
      <c r="B44" s="199"/>
      <c r="E44" s="78"/>
      <c r="F44" s="76">
        <v>43218</v>
      </c>
      <c r="G44" s="192">
        <v>150</v>
      </c>
      <c r="H44" s="191" t="s">
        <v>52</v>
      </c>
      <c r="P44" s="246"/>
    </row>
    <row r="45" spans="1:16" ht="13.5" thickBot="1">
      <c r="A45" s="108" t="s">
        <v>45</v>
      </c>
      <c r="B45" s="204">
        <f>SUM(B44:B44)</f>
        <v>0</v>
      </c>
      <c r="F45" s="76">
        <v>43219</v>
      </c>
      <c r="G45" s="192">
        <v>700</v>
      </c>
      <c r="H45" s="191" t="s">
        <v>52</v>
      </c>
      <c r="P45" s="246"/>
    </row>
    <row r="46" spans="6:16" ht="12.75">
      <c r="F46" s="76">
        <v>43220</v>
      </c>
      <c r="G46" s="192">
        <v>300</v>
      </c>
      <c r="H46" s="191" t="s">
        <v>52</v>
      </c>
      <c r="P46" s="246"/>
    </row>
    <row r="47" spans="6:16" ht="12.75">
      <c r="F47" s="76">
        <v>43223</v>
      </c>
      <c r="G47" s="192">
        <v>950</v>
      </c>
      <c r="H47" s="191" t="s">
        <v>52</v>
      </c>
      <c r="P47" s="246"/>
    </row>
    <row r="48" spans="3:8" ht="12.75">
      <c r="C48" s="150"/>
      <c r="F48" s="76">
        <v>43224</v>
      </c>
      <c r="G48" s="192">
        <v>550</v>
      </c>
      <c r="H48" s="191" t="s">
        <v>52</v>
      </c>
    </row>
    <row r="49" spans="3:8" ht="12.75">
      <c r="C49" s="150"/>
      <c r="F49" s="76">
        <v>43225</v>
      </c>
      <c r="G49" s="192">
        <v>150</v>
      </c>
      <c r="H49" s="191" t="s">
        <v>52</v>
      </c>
    </row>
    <row r="50" spans="4:8" ht="12.75">
      <c r="D50" s="151"/>
      <c r="F50" s="76">
        <v>43226</v>
      </c>
      <c r="G50" s="192">
        <v>800</v>
      </c>
      <c r="H50" s="191" t="s">
        <v>52</v>
      </c>
    </row>
    <row r="51" spans="6:8" ht="12.75">
      <c r="F51" s="76">
        <v>43232</v>
      </c>
      <c r="G51" s="192">
        <v>850</v>
      </c>
      <c r="H51" s="191" t="s">
        <v>52</v>
      </c>
    </row>
    <row r="52" spans="6:8" ht="12.75">
      <c r="F52" s="76">
        <v>43233</v>
      </c>
      <c r="G52" s="192">
        <v>400</v>
      </c>
      <c r="H52" s="191" t="s">
        <v>52</v>
      </c>
    </row>
    <row r="53" spans="6:8" ht="12.75">
      <c r="F53" s="76">
        <v>43239</v>
      </c>
      <c r="G53" s="192">
        <v>150</v>
      </c>
      <c r="H53" s="191" t="s">
        <v>52</v>
      </c>
    </row>
    <row r="54" spans="6:8" ht="12.75">
      <c r="F54" s="76">
        <v>43240</v>
      </c>
      <c r="G54" s="192">
        <v>400</v>
      </c>
      <c r="H54" s="191" t="s">
        <v>52</v>
      </c>
    </row>
    <row r="55" spans="6:8" ht="12.75">
      <c r="F55" s="76">
        <v>43246</v>
      </c>
      <c r="G55" s="192">
        <v>400</v>
      </c>
      <c r="H55" s="191" t="s">
        <v>52</v>
      </c>
    </row>
    <row r="56" spans="6:8" ht="12.75">
      <c r="F56" s="174" t="s">
        <v>53</v>
      </c>
      <c r="G56" s="192">
        <v>5000</v>
      </c>
      <c r="H56" s="90" t="s">
        <v>65</v>
      </c>
    </row>
    <row r="57" spans="4:8" ht="12.75">
      <c r="D57" s="40"/>
      <c r="F57" s="174" t="s">
        <v>55</v>
      </c>
      <c r="G57" s="192">
        <v>5000</v>
      </c>
      <c r="H57" s="90" t="s">
        <v>54</v>
      </c>
    </row>
    <row r="58" spans="4:12" ht="12.75">
      <c r="D58" s="40"/>
      <c r="F58" s="174" t="s">
        <v>56</v>
      </c>
      <c r="G58" s="192">
        <v>5000</v>
      </c>
      <c r="H58" s="90" t="s">
        <v>54</v>
      </c>
      <c r="L58" s="15"/>
    </row>
    <row r="59" spans="4:12" ht="12.75">
      <c r="D59" s="40"/>
      <c r="F59" s="174" t="s">
        <v>57</v>
      </c>
      <c r="G59" s="192">
        <v>5000</v>
      </c>
      <c r="H59" s="90" t="s">
        <v>54</v>
      </c>
      <c r="L59" s="15"/>
    </row>
    <row r="60" spans="4:12" ht="12.75">
      <c r="D60" s="40"/>
      <c r="F60" s="174" t="s">
        <v>58</v>
      </c>
      <c r="G60" s="192">
        <v>5000</v>
      </c>
      <c r="H60" s="90" t="s">
        <v>54</v>
      </c>
      <c r="L60" s="15"/>
    </row>
    <row r="61" spans="4:8" ht="13.5" thickBot="1">
      <c r="D61" s="40"/>
      <c r="F61" s="76" t="s">
        <v>66</v>
      </c>
      <c r="G61" s="192">
        <v>5000</v>
      </c>
      <c r="H61" s="90" t="s">
        <v>65</v>
      </c>
    </row>
    <row r="62" spans="4:8" ht="13.5" thickBot="1">
      <c r="D62" s="40"/>
      <c r="F62" s="103" t="s">
        <v>45</v>
      </c>
      <c r="G62" s="193">
        <f>SUM(G3:G61)</f>
        <v>87613</v>
      </c>
      <c r="H62" s="187"/>
    </row>
    <row r="63" spans="4:8" ht="12.75">
      <c r="D63" s="40"/>
      <c r="F63" s="25"/>
      <c r="G63" s="33"/>
      <c r="H63" s="37"/>
    </row>
    <row r="64" spans="4:8" ht="12.75">
      <c r="D64" s="40"/>
      <c r="F64" s="25"/>
      <c r="G64" s="33"/>
      <c r="H64" s="37"/>
    </row>
    <row r="65" spans="4:8" ht="12.75">
      <c r="D65" s="40"/>
      <c r="F65" s="25"/>
      <c r="G65" s="33"/>
      <c r="H65" s="37"/>
    </row>
    <row r="66" spans="4:8" ht="12.75">
      <c r="D66" s="40"/>
      <c r="F66" s="25"/>
      <c r="G66" s="33"/>
      <c r="H66" s="37"/>
    </row>
    <row r="67" spans="4:11" ht="12.75">
      <c r="D67" s="40"/>
      <c r="F67" s="25"/>
      <c r="G67" s="33"/>
      <c r="H67" s="37"/>
      <c r="K67" s="37"/>
    </row>
    <row r="68" spans="4:11" ht="12.75">
      <c r="D68" s="40"/>
      <c r="F68" s="25"/>
      <c r="G68" s="33"/>
      <c r="H68" s="37"/>
      <c r="K68" s="37"/>
    </row>
    <row r="69" spans="4:8" ht="12.75">
      <c r="D69" s="40"/>
      <c r="F69" s="25"/>
      <c r="G69" s="33"/>
      <c r="H69" s="37"/>
    </row>
    <row r="70" spans="4:8" ht="12.75">
      <c r="D70" s="40"/>
      <c r="F70" s="25"/>
      <c r="G70" s="33"/>
      <c r="H70" s="37"/>
    </row>
    <row r="71" spans="4:8" ht="12.75">
      <c r="D71" s="40"/>
      <c r="F71" s="25"/>
      <c r="G71" s="33"/>
      <c r="H71" s="37"/>
    </row>
    <row r="72" spans="4:8" ht="12.75">
      <c r="D72" s="40"/>
      <c r="F72" s="25"/>
      <c r="G72" s="33"/>
      <c r="H72" s="37"/>
    </row>
    <row r="73" spans="4:8" ht="12.75">
      <c r="D73" s="40"/>
      <c r="F73" s="25"/>
      <c r="G73" s="33"/>
      <c r="H73" s="37"/>
    </row>
    <row r="74" spans="4:8" ht="12.75">
      <c r="D74" s="40"/>
      <c r="F74" s="25"/>
      <c r="G74" s="33"/>
      <c r="H74" s="37"/>
    </row>
    <row r="75" spans="4:8" ht="12.75">
      <c r="D75" s="40"/>
      <c r="F75" s="25"/>
      <c r="G75" s="33"/>
      <c r="H75" s="37"/>
    </row>
    <row r="76" spans="4:8" ht="12.75">
      <c r="D76" s="40"/>
      <c r="F76" s="25"/>
      <c r="G76" s="33"/>
      <c r="H76" s="37"/>
    </row>
    <row r="77" spans="4:8" ht="12.75">
      <c r="D77" s="40"/>
      <c r="F77" s="25"/>
      <c r="G77" s="33"/>
      <c r="H77" s="37"/>
    </row>
    <row r="78" spans="4:8" ht="12.75">
      <c r="D78" s="40"/>
      <c r="F78" s="25"/>
      <c r="G78" s="33"/>
      <c r="H78" s="37"/>
    </row>
    <row r="79" spans="4:8" ht="12.75">
      <c r="D79" s="40"/>
      <c r="F79" s="25"/>
      <c r="G79" s="33"/>
      <c r="H79" s="37"/>
    </row>
    <row r="80" spans="2:8" ht="12.75">
      <c r="B80" s="45"/>
      <c r="D80" s="40"/>
      <c r="F80" s="25"/>
      <c r="G80" s="33"/>
      <c r="H80" s="37"/>
    </row>
    <row r="81" spans="1:8" ht="12.75">
      <c r="A81" s="28"/>
      <c r="B81" s="45"/>
      <c r="C81" s="37"/>
      <c r="D81" s="40"/>
      <c r="H81" s="37"/>
    </row>
    <row r="82" spans="1:8" ht="12.75">
      <c r="A82" s="28"/>
      <c r="B82" s="37"/>
      <c r="C82" s="37"/>
      <c r="D82" s="40"/>
      <c r="H82" s="37"/>
    </row>
    <row r="83" spans="1:8" ht="12.75">
      <c r="A83" s="28"/>
      <c r="C83" s="37"/>
      <c r="D83" s="40"/>
      <c r="H83" s="37"/>
    </row>
    <row r="84" spans="4:8" ht="12.75">
      <c r="D84" s="40"/>
      <c r="H84" s="37"/>
    </row>
    <row r="85" spans="1:8" ht="12.75">
      <c r="A85" s="15"/>
      <c r="D85" s="40"/>
      <c r="H85" s="37"/>
    </row>
    <row r="86" spans="1:8" ht="12.75">
      <c r="A86" s="15"/>
      <c r="H86" s="37"/>
    </row>
    <row r="87" spans="1:8" ht="12.75">
      <c r="A87" s="15"/>
      <c r="H87" s="37"/>
    </row>
    <row r="88" spans="1:8" ht="12.75">
      <c r="A88" s="15"/>
      <c r="D88" s="43"/>
      <c r="H88" s="37"/>
    </row>
    <row r="89" spans="1:8" ht="12.75">
      <c r="A89" s="15"/>
      <c r="D89" s="43"/>
      <c r="H89" s="37"/>
    </row>
    <row r="90" spans="1:12" ht="12.75">
      <c r="A90" s="15"/>
      <c r="D90" s="43"/>
      <c r="H90" s="37"/>
      <c r="L90" s="15"/>
    </row>
    <row r="91" spans="1:12" ht="12.75">
      <c r="A91" s="15"/>
      <c r="D91" s="43"/>
      <c r="H91" s="37"/>
      <c r="L91" s="15"/>
    </row>
    <row r="92" spans="1:12" ht="12.75">
      <c r="A92" s="15"/>
      <c r="D92" s="43"/>
      <c r="H92" s="37"/>
      <c r="L92" s="15"/>
    </row>
    <row r="93" spans="4:12" ht="12.75">
      <c r="D93" s="43"/>
      <c r="H93" s="37"/>
      <c r="L93" s="15"/>
    </row>
    <row r="94" spans="4:12" ht="12.75">
      <c r="D94" s="43"/>
      <c r="H94" s="37"/>
      <c r="L94" s="15"/>
    </row>
    <row r="95" spans="4:13" ht="12.75">
      <c r="D95" s="43"/>
      <c r="H95" s="37"/>
      <c r="K95" s="247"/>
      <c r="L95" s="248"/>
      <c r="M95" s="37"/>
    </row>
    <row r="96" spans="4:8" ht="12.75">
      <c r="D96" s="43"/>
      <c r="H96" s="37"/>
    </row>
    <row r="97" spans="4:8" ht="12.75">
      <c r="D97" s="43"/>
      <c r="H97" s="37"/>
    </row>
    <row r="98" spans="4:8" ht="12.75">
      <c r="D98" s="43"/>
      <c r="H98" s="37"/>
    </row>
    <row r="99" spans="4:8" ht="12.75">
      <c r="D99" s="43"/>
      <c r="H99" s="37"/>
    </row>
    <row r="100" ht="12.75">
      <c r="D100" s="43"/>
    </row>
    <row r="101" ht="12.75">
      <c r="D101" s="43"/>
    </row>
    <row r="102" ht="12.75">
      <c r="D102" s="43"/>
    </row>
    <row r="103" ht="12.75">
      <c r="D103" s="44"/>
    </row>
    <row r="104" ht="12.75">
      <c r="D104" s="43"/>
    </row>
    <row r="105" spans="12:13" ht="12.75">
      <c r="L105" s="69"/>
      <c r="M105" s="37"/>
    </row>
    <row r="106" spans="4:13" ht="12.75">
      <c r="D106" s="40"/>
      <c r="L106" s="249"/>
      <c r="M106" s="249"/>
    </row>
    <row r="107" ht="12.75">
      <c r="D107" s="40"/>
    </row>
    <row r="108" ht="12.75">
      <c r="D108" s="40"/>
    </row>
  </sheetData>
  <sheetProtection/>
  <mergeCells count="3">
    <mergeCell ref="P44:P47"/>
    <mergeCell ref="K95:L95"/>
    <mergeCell ref="L106:M106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5" r:id="rId1"/>
  <rowBreaks count="1" manualBreakCount="1">
    <brk id="10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E35" sqref="E35"/>
    </sheetView>
  </sheetViews>
  <sheetFormatPr defaultColWidth="9.00390625" defaultRowHeight="13.5"/>
  <sheetData>
    <row r="1" spans="1:3" ht="12.75">
      <c r="A1" s="71" t="s">
        <v>23</v>
      </c>
      <c r="B1" s="15"/>
      <c r="C1" s="15"/>
    </row>
    <row r="3" ht="12.75">
      <c r="A3" s="95" t="s">
        <v>102</v>
      </c>
    </row>
    <row r="4" spans="1:3" ht="13.5" thickBot="1">
      <c r="A4" s="100" t="s">
        <v>41</v>
      </c>
      <c r="B4" s="138" t="s">
        <v>42</v>
      </c>
      <c r="C4" s="139" t="s">
        <v>39</v>
      </c>
    </row>
    <row r="5" spans="1:3" ht="13.5" thickTop="1">
      <c r="A5" s="148" t="s">
        <v>113</v>
      </c>
      <c r="B5" s="134">
        <v>2</v>
      </c>
      <c r="C5" s="135">
        <f>B5*1000</f>
        <v>2000</v>
      </c>
    </row>
    <row r="6" spans="1:3" ht="12.75">
      <c r="A6" s="117" t="s">
        <v>114</v>
      </c>
      <c r="B6" s="134">
        <v>3</v>
      </c>
      <c r="C6" s="135">
        <f aca="true" t="shared" si="0" ref="C6:C25">B6*1000</f>
        <v>3000</v>
      </c>
    </row>
    <row r="7" spans="1:3" ht="12.75">
      <c r="A7" s="117" t="s">
        <v>202</v>
      </c>
      <c r="B7" s="134">
        <v>5</v>
      </c>
      <c r="C7" s="135">
        <f t="shared" si="0"/>
        <v>5000</v>
      </c>
    </row>
    <row r="8" spans="1:3" ht="12.75">
      <c r="A8" s="117" t="s">
        <v>115</v>
      </c>
      <c r="B8" s="134">
        <v>5</v>
      </c>
      <c r="C8" s="135">
        <f t="shared" si="0"/>
        <v>5000</v>
      </c>
    </row>
    <row r="9" spans="1:3" ht="12.75">
      <c r="A9" s="117" t="s">
        <v>116</v>
      </c>
      <c r="B9" s="134">
        <v>5</v>
      </c>
      <c r="C9" s="135">
        <f t="shared" si="0"/>
        <v>5000</v>
      </c>
    </row>
    <row r="10" spans="1:6" ht="12.75">
      <c r="A10" s="117" t="s">
        <v>117</v>
      </c>
      <c r="B10" s="134">
        <v>4</v>
      </c>
      <c r="C10" s="135">
        <f t="shared" si="0"/>
        <v>4000</v>
      </c>
      <c r="F10" s="82"/>
    </row>
    <row r="11" spans="1:3" ht="12.75">
      <c r="A11" s="117" t="s">
        <v>118</v>
      </c>
      <c r="B11" s="134">
        <v>4</v>
      </c>
      <c r="C11" s="135">
        <f t="shared" si="0"/>
        <v>4000</v>
      </c>
    </row>
    <row r="12" spans="1:3" ht="12.75">
      <c r="A12" s="117" t="s">
        <v>119</v>
      </c>
      <c r="B12" s="134">
        <v>4</v>
      </c>
      <c r="C12" s="135">
        <f t="shared" si="0"/>
        <v>4000</v>
      </c>
    </row>
    <row r="13" spans="1:3" ht="12.75">
      <c r="A13" s="117" t="s">
        <v>120</v>
      </c>
      <c r="B13" s="134">
        <v>3</v>
      </c>
      <c r="C13" s="135">
        <f t="shared" si="0"/>
        <v>3000</v>
      </c>
    </row>
    <row r="14" spans="1:3" ht="12.75">
      <c r="A14" s="117" t="s">
        <v>121</v>
      </c>
      <c r="B14" s="134">
        <v>5</v>
      </c>
      <c r="C14" s="135">
        <f t="shared" si="0"/>
        <v>5000</v>
      </c>
    </row>
    <row r="15" spans="1:3" ht="12.75">
      <c r="A15" s="117" t="s">
        <v>122</v>
      </c>
      <c r="B15" s="134">
        <v>4</v>
      </c>
      <c r="C15" s="135">
        <f t="shared" si="0"/>
        <v>4000</v>
      </c>
    </row>
    <row r="16" spans="1:3" ht="12.75">
      <c r="A16" s="117" t="s">
        <v>123</v>
      </c>
      <c r="B16" s="134">
        <v>1</v>
      </c>
      <c r="C16" s="135">
        <f t="shared" si="0"/>
        <v>1000</v>
      </c>
    </row>
    <row r="17" spans="1:3" ht="12.75">
      <c r="A17" s="117" t="s">
        <v>124</v>
      </c>
      <c r="B17" s="134">
        <v>2</v>
      </c>
      <c r="C17" s="135">
        <f t="shared" si="0"/>
        <v>2000</v>
      </c>
    </row>
    <row r="18" spans="1:3" ht="12.75">
      <c r="A18" s="117" t="s">
        <v>125</v>
      </c>
      <c r="B18" s="134">
        <v>5</v>
      </c>
      <c r="C18" s="135">
        <f t="shared" si="0"/>
        <v>5000</v>
      </c>
    </row>
    <row r="19" spans="1:3" ht="12.75">
      <c r="A19" s="117" t="s">
        <v>126</v>
      </c>
      <c r="B19" s="134">
        <v>2</v>
      </c>
      <c r="C19" s="135">
        <f t="shared" si="0"/>
        <v>2000</v>
      </c>
    </row>
    <row r="20" spans="1:3" ht="12.75">
      <c r="A20" s="117" t="s">
        <v>127</v>
      </c>
      <c r="B20" s="134">
        <v>3</v>
      </c>
      <c r="C20" s="135">
        <f t="shared" si="0"/>
        <v>3000</v>
      </c>
    </row>
    <row r="21" spans="1:3" ht="12.75">
      <c r="A21" s="117" t="s">
        <v>128</v>
      </c>
      <c r="B21" s="134">
        <v>1</v>
      </c>
      <c r="C21" s="135">
        <f t="shared" si="0"/>
        <v>1000</v>
      </c>
    </row>
    <row r="22" spans="1:3" ht="12.75">
      <c r="A22" s="117" t="s">
        <v>129</v>
      </c>
      <c r="B22" s="134">
        <v>1</v>
      </c>
      <c r="C22" s="135">
        <f t="shared" si="0"/>
        <v>1000</v>
      </c>
    </row>
    <row r="23" spans="1:3" ht="12.75">
      <c r="A23" s="117" t="s">
        <v>130</v>
      </c>
      <c r="B23" s="134">
        <v>1</v>
      </c>
      <c r="C23" s="135">
        <f t="shared" si="0"/>
        <v>1000</v>
      </c>
    </row>
    <row r="24" spans="1:3" ht="12.75">
      <c r="A24" s="117" t="s">
        <v>131</v>
      </c>
      <c r="B24" s="134">
        <v>1</v>
      </c>
      <c r="C24" s="135">
        <f t="shared" si="0"/>
        <v>1000</v>
      </c>
    </row>
    <row r="25" spans="1:3" ht="13.5" thickBot="1">
      <c r="A25" s="117" t="s">
        <v>132</v>
      </c>
      <c r="B25" s="140">
        <v>1</v>
      </c>
      <c r="C25" s="135">
        <f t="shared" si="0"/>
        <v>1000</v>
      </c>
    </row>
    <row r="26" spans="1:3" ht="13.5" thickBot="1">
      <c r="A26" s="103" t="s">
        <v>45</v>
      </c>
      <c r="B26" s="136">
        <f>SUM(B5:B25)</f>
        <v>62</v>
      </c>
      <c r="C26" s="141">
        <f>SUM(C5:C25)</f>
        <v>62000</v>
      </c>
    </row>
    <row r="27" spans="1:3" ht="12.75">
      <c r="A27" s="25"/>
      <c r="B27" s="25"/>
      <c r="C27" s="26"/>
    </row>
    <row r="29" ht="12.75">
      <c r="A29" s="95" t="s">
        <v>87</v>
      </c>
    </row>
    <row r="30" spans="1:3" ht="13.5" thickBot="1">
      <c r="A30" s="114" t="s">
        <v>41</v>
      </c>
      <c r="B30" s="115" t="s">
        <v>79</v>
      </c>
      <c r="C30" s="101" t="s">
        <v>39</v>
      </c>
    </row>
    <row r="31" spans="1:3" ht="13.5" thickTop="1">
      <c r="A31" s="42" t="s">
        <v>61</v>
      </c>
      <c r="B31" s="134">
        <v>5</v>
      </c>
      <c r="C31" s="135">
        <f>B31*500</f>
        <v>2500</v>
      </c>
    </row>
    <row r="32" spans="1:3" ht="12.75">
      <c r="A32" s="90" t="s">
        <v>71</v>
      </c>
      <c r="B32" s="134">
        <v>2</v>
      </c>
      <c r="C32" s="135">
        <f aca="true" t="shared" si="1" ref="C32:C50">B32*500</f>
        <v>1000</v>
      </c>
    </row>
    <row r="33" spans="1:3" ht="12.75">
      <c r="A33" s="67" t="s">
        <v>62</v>
      </c>
      <c r="B33" s="134">
        <v>4</v>
      </c>
      <c r="C33" s="135">
        <f t="shared" si="1"/>
        <v>2000</v>
      </c>
    </row>
    <row r="34" spans="1:3" ht="12.75">
      <c r="A34" s="67" t="s">
        <v>81</v>
      </c>
      <c r="B34" s="134">
        <v>1</v>
      </c>
      <c r="C34" s="135">
        <f t="shared" si="1"/>
        <v>500</v>
      </c>
    </row>
    <row r="35" spans="1:3" ht="12.75">
      <c r="A35" s="67" t="s">
        <v>59</v>
      </c>
      <c r="B35" s="134">
        <v>1</v>
      </c>
      <c r="C35" s="135">
        <f t="shared" si="1"/>
        <v>500</v>
      </c>
    </row>
    <row r="36" spans="1:3" ht="12.75">
      <c r="A36" s="117" t="s">
        <v>202</v>
      </c>
      <c r="B36" s="134">
        <v>6</v>
      </c>
      <c r="C36" s="135">
        <f t="shared" si="1"/>
        <v>3000</v>
      </c>
    </row>
    <row r="37" spans="1:3" ht="12.75">
      <c r="A37" s="67" t="s">
        <v>86</v>
      </c>
      <c r="B37" s="134">
        <v>4</v>
      </c>
      <c r="C37" s="135">
        <f t="shared" si="1"/>
        <v>2000</v>
      </c>
    </row>
    <row r="38" spans="1:3" ht="12.75">
      <c r="A38" s="67" t="s">
        <v>44</v>
      </c>
      <c r="B38" s="134">
        <v>1</v>
      </c>
      <c r="C38" s="135">
        <f t="shared" si="1"/>
        <v>500</v>
      </c>
    </row>
    <row r="39" spans="1:3" ht="12.75">
      <c r="A39" s="67" t="s">
        <v>80</v>
      </c>
      <c r="B39" s="134">
        <v>4</v>
      </c>
      <c r="C39" s="135">
        <f t="shared" si="1"/>
        <v>2000</v>
      </c>
    </row>
    <row r="40" spans="1:3" ht="12.75">
      <c r="A40" s="67" t="s">
        <v>84</v>
      </c>
      <c r="B40" s="134">
        <v>2</v>
      </c>
      <c r="C40" s="135">
        <f t="shared" si="1"/>
        <v>1000</v>
      </c>
    </row>
    <row r="41" spans="1:3" ht="12.75">
      <c r="A41" s="67" t="s">
        <v>72</v>
      </c>
      <c r="B41" s="134">
        <v>2</v>
      </c>
      <c r="C41" s="135">
        <f t="shared" si="1"/>
        <v>1000</v>
      </c>
    </row>
    <row r="42" spans="1:3" ht="12.75">
      <c r="A42" s="67" t="s">
        <v>46</v>
      </c>
      <c r="B42" s="134">
        <v>2</v>
      </c>
      <c r="C42" s="135">
        <f t="shared" si="1"/>
        <v>1000</v>
      </c>
    </row>
    <row r="43" spans="1:3" ht="12.75">
      <c r="A43" s="67" t="s">
        <v>83</v>
      </c>
      <c r="B43" s="134">
        <v>3</v>
      </c>
      <c r="C43" s="135">
        <f t="shared" si="1"/>
        <v>1500</v>
      </c>
    </row>
    <row r="44" spans="1:3" ht="12.75">
      <c r="A44" s="67" t="s">
        <v>85</v>
      </c>
      <c r="B44" s="134">
        <v>6</v>
      </c>
      <c r="C44" s="135">
        <f t="shared" si="1"/>
        <v>3000</v>
      </c>
    </row>
    <row r="45" spans="1:3" ht="12.75">
      <c r="A45" s="67" t="s">
        <v>63</v>
      </c>
      <c r="B45" s="134">
        <v>1</v>
      </c>
      <c r="C45" s="135">
        <f t="shared" si="1"/>
        <v>500</v>
      </c>
    </row>
    <row r="46" spans="1:3" ht="12.75">
      <c r="A46" s="67" t="s">
        <v>64</v>
      </c>
      <c r="B46" s="134">
        <v>3</v>
      </c>
      <c r="C46" s="135">
        <f t="shared" si="1"/>
        <v>1500</v>
      </c>
    </row>
    <row r="47" spans="1:3" ht="12.75">
      <c r="A47" s="67" t="s">
        <v>67</v>
      </c>
      <c r="B47" s="134">
        <v>1</v>
      </c>
      <c r="C47" s="135">
        <f t="shared" si="1"/>
        <v>500</v>
      </c>
    </row>
    <row r="48" spans="1:3" ht="12.75">
      <c r="A48" s="93" t="s">
        <v>82</v>
      </c>
      <c r="B48" s="134">
        <v>6</v>
      </c>
      <c r="C48" s="135">
        <f t="shared" si="1"/>
        <v>3000</v>
      </c>
    </row>
    <row r="49" spans="1:3" ht="12.75">
      <c r="A49" s="67" t="s">
        <v>105</v>
      </c>
      <c r="B49" s="134">
        <v>5</v>
      </c>
      <c r="C49" s="135">
        <f t="shared" si="1"/>
        <v>2500</v>
      </c>
    </row>
    <row r="50" spans="1:3" ht="13.5" thickBot="1">
      <c r="A50" s="67" t="s">
        <v>133</v>
      </c>
      <c r="B50" s="134">
        <v>2</v>
      </c>
      <c r="C50" s="135">
        <f t="shared" si="1"/>
        <v>1000</v>
      </c>
    </row>
    <row r="51" spans="1:3" ht="13.5" thickBot="1">
      <c r="A51" s="94" t="s">
        <v>45</v>
      </c>
      <c r="B51" s="136">
        <f>SUM(B31:B50)</f>
        <v>61</v>
      </c>
      <c r="C51" s="137">
        <f>SUM(C31:C50)</f>
        <v>30500</v>
      </c>
    </row>
    <row r="52" spans="5:7" ht="13.5" thickBot="1">
      <c r="E52" s="119" t="s">
        <v>172</v>
      </c>
      <c r="F52" s="119"/>
      <c r="G52" s="120">
        <f>C51+C26</f>
        <v>92500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学術情報総合センター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大阪市立大学</dc:creator>
  <cp:keywords/>
  <dc:description/>
  <cp:lastModifiedBy>花市奏真</cp:lastModifiedBy>
  <cp:lastPrinted>2018-06-22T06:11:24Z</cp:lastPrinted>
  <dcterms:created xsi:type="dcterms:W3CDTF">2012-01-26T03:20:11Z</dcterms:created>
  <dcterms:modified xsi:type="dcterms:W3CDTF">2018-06-22T06:11:54Z</dcterms:modified>
  <cp:category/>
  <cp:version/>
  <cp:contentType/>
  <cp:contentStatus/>
</cp:coreProperties>
</file>